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D:\2021\2021年决算\2021决算公开管委会\上报财政局定稿\"/>
    </mc:Choice>
  </mc:AlternateContent>
  <xr:revisionPtr revIDLastSave="0" documentId="13_ncr:1_{E6D45257-6A70-4070-8F9C-D82C7997DD05}" xr6:coauthVersionLast="36" xr6:coauthVersionMax="36" xr10:uidLastSave="{00000000-0000-0000-0000-000000000000}"/>
  <bookViews>
    <workbookView xWindow="0" yWindow="0" windowWidth="28800" windowHeight="12540" activeTab="1" xr2:uid="{00000000-000D-0000-FFFF-FFFF00000000}"/>
  </bookViews>
  <sheets>
    <sheet name="附件3" sheetId="1" r:id="rId1"/>
    <sheet name="附件3-1" sheetId="2" r:id="rId2"/>
    <sheet name="Sheet3" sheetId="3" r:id="rId3"/>
  </sheets>
  <definedNames>
    <definedName name="_xlnm.Print_Area" localSheetId="0">附件3!$A$2:$K$32</definedName>
    <definedName name="_xlnm.Print_Area" localSheetId="1">'附件3-1'!$A$2:$H$28</definedName>
    <definedName name="_xlnm.Print_Titles" localSheetId="1">'附件3-1'!$3:$3</definedName>
  </definedNames>
  <calcPr calcId="191029"/>
</workbook>
</file>

<file path=xl/calcChain.xml><?xml version="1.0" encoding="utf-8"?>
<calcChain xmlns="http://schemas.openxmlformats.org/spreadsheetml/2006/main">
  <c r="G33" i="3" l="1"/>
  <c r="E23" i="3"/>
  <c r="G8" i="3"/>
  <c r="G34" i="3" s="1"/>
  <c r="E8" i="3"/>
  <c r="E34" i="3" s="1"/>
  <c r="E27" i="2"/>
  <c r="G26" i="2"/>
  <c r="G25" i="2"/>
  <c r="G27" i="2" s="1"/>
  <c r="G22" i="2"/>
  <c r="E22" i="2"/>
  <c r="E16" i="2"/>
  <c r="G14" i="2"/>
  <c r="G13" i="2"/>
  <c r="G12" i="2"/>
  <c r="G11" i="2"/>
  <c r="G10" i="2"/>
  <c r="G16" i="2" s="1"/>
  <c r="G9" i="2"/>
  <c r="G28" i="2" s="1"/>
  <c r="E9" i="2"/>
  <c r="E28" i="2" s="1"/>
  <c r="H8" i="2"/>
  <c r="H7" i="2"/>
  <c r="H4" i="2"/>
  <c r="J32" i="1"/>
  <c r="K31" i="1"/>
  <c r="K30" i="1"/>
  <c r="I29" i="1"/>
  <c r="K29" i="1" s="1"/>
  <c r="K28" i="1"/>
  <c r="I28" i="1"/>
  <c r="K27" i="1"/>
  <c r="K26" i="1"/>
  <c r="K25" i="1"/>
  <c r="K24" i="1"/>
  <c r="K23" i="1"/>
  <c r="K22" i="1"/>
  <c r="K21" i="1"/>
  <c r="K20" i="1"/>
  <c r="K19" i="1"/>
  <c r="K18" i="1"/>
  <c r="K17" i="1"/>
  <c r="K16" i="1"/>
  <c r="K15" i="1"/>
  <c r="H15" i="1"/>
  <c r="K14" i="1"/>
  <c r="K13" i="1"/>
  <c r="K12" i="1"/>
  <c r="H12" i="1"/>
  <c r="J6" i="1"/>
  <c r="F6" i="1"/>
  <c r="K32" i="1" l="1"/>
</calcChain>
</file>

<file path=xl/sharedStrings.xml><?xml version="1.0" encoding="utf-8"?>
<sst xmlns="http://schemas.openxmlformats.org/spreadsheetml/2006/main" count="309" uniqueCount="179">
  <si>
    <t>附件3</t>
  </si>
  <si>
    <t>璧山区2021年度部门整体支出绩效自评表</t>
  </si>
  <si>
    <t>单位名称</t>
  </si>
  <si>
    <t xml:space="preserve">重庆璧山现代服务业发展区管理委员会   </t>
  </si>
  <si>
    <t>自评总分</t>
  </si>
  <si>
    <t>等级</t>
  </si>
  <si>
    <t>优</t>
  </si>
  <si>
    <t>填表人</t>
  </si>
  <si>
    <t>何秉鸿</t>
  </si>
  <si>
    <t>电话</t>
  </si>
  <si>
    <t>预算支出总额（元）</t>
  </si>
  <si>
    <t>年初预算数</t>
  </si>
  <si>
    <t>全年（调整）预算数</t>
  </si>
  <si>
    <t>全年执行数</t>
  </si>
  <si>
    <t>执行率（%）</t>
  </si>
  <si>
    <t>当年绩效目标</t>
  </si>
  <si>
    <t>预期绩效目标</t>
  </si>
  <si>
    <t>绩效目标实际完成情况</t>
  </si>
  <si>
    <r>
      <rPr>
        <sz val="12"/>
        <color theme="1"/>
        <rFont val="仿宋"/>
        <charset val="134"/>
      </rPr>
      <t>1、推行绿色出行方式，布局城市慢行系统、人行系统，推进智能交通建设，让市民出行更加高效畅达。
2、加快推进数字经济发展，利用中新（重庆）国际互联网数据专用通道培育信息安全、跨境数字产业和软件等服务外包产业，发展数字文创产业，建设西部（国际）数字经济产业生态区。
3、大力发展大健康产业，推进2个产业小镇和10个居住组团建设，提质增效三担湖康养小镇、青杠老年护养中心，促进养生养老、医疗康复、康养旅居等业态发展，打造大健康产业集聚区。
4、大力发展文化旅游业，策划推出精品旅游线路，规划建设茅莱山都市田园生态公园，建好秀湖水街国际非遗手艺特色小镇、全景电影小镇、博物馆、美术馆等标志性项目，打造5A级重庆璧山“小城故事”文化生态旅游区，做靓“儒雅璧山</t>
    </r>
    <r>
      <rPr>
        <sz val="12"/>
        <color theme="1"/>
        <rFont val="Times New Roman"/>
        <family val="1"/>
      </rPr>
      <t>•</t>
    </r>
    <r>
      <rPr>
        <sz val="12"/>
        <color theme="1"/>
        <rFont val="仿宋"/>
        <charset val="134"/>
      </rPr>
      <t>田园都市”文化旅游品牌。
5、科技创新小镇组团布局科研院所和创新平台，推动科技研发和成果转移转化。
6、构建创新服务生态，开工建设西部（重庆）科技创新小镇、重庆产教融合生态区（大学城西区）、西部（国际）数字经济产业生态区，投用大学城（璧山）科技创新生态社区，建立知识产权交易中心，提供“科研+孵化+推广+迭代”全生命周期培育服务，打造科创团队理想栖息地。
7、在璧北区域，规划建设301平方公里大健康产业生态区，建设满足全生命周期健康服务需求的特色康养小镇和示范村。
8、拓展优化璧中区域，以现状城市建成区为核心向外延展，向北至渝遂高速，规划建设20平方公里重庆产教融合生态区（大学城西区），引进一批应用研究型本科高校和职业教育院校，发展职业教育培训、人力资源服务等关联业态。
9、拓展优化璧中区域，规划建设10平方公里西部（国际）数字经济产业生态区，发展数字文化创意、信息安全、软件服务外包等产业。
10、向西依托茅莱山规划建设10平方公里都市田园产业生态区，发展田园综合体、户外游乐、科普研学等相关产业。</t>
    </r>
  </si>
  <si>
    <r>
      <rPr>
        <sz val="12"/>
        <color theme="1"/>
        <rFont val="仿宋"/>
        <charset val="134"/>
      </rPr>
      <t>1、已完成大部分城市慢行系统、人行系统，推进智能交通建设，让市民出行更加高效畅达，绿色出行方式推行有效。
2、利用中新（重庆）国际互联网数据专用通道培育信息安全、跨境数字产业和软件等服务外包产业，发展数字文创产业，建设西部（国际）数字经济产业生态区。
3、已推进2个产业小镇和10个居住组团建设，提质增效三担湖康养小镇、青杠老年护养中心，促进养生养老、医疗康复、康养旅居等业态发展，打造大健康产业集聚区。
4、已规划完成建设茅莱山都市田园生态公园，建好秀湖水街国际非遗手艺特色小镇、全景电影小镇、博物馆、美术馆等标志性项目，打造5A级重庆璧山“小城故事”文化生态旅游区，做靓“儒雅璧山</t>
    </r>
    <r>
      <rPr>
        <sz val="12"/>
        <color theme="1"/>
        <rFont val="Times New Roman"/>
        <family val="1"/>
      </rPr>
      <t>•</t>
    </r>
    <r>
      <rPr>
        <sz val="12"/>
        <color theme="1"/>
        <rFont val="仿宋"/>
        <charset val="134"/>
      </rPr>
      <t>田园都市”文化旅游品牌。
5、科技创新小镇组团布局科研院所和创新平台，推动科技研发和成果转移转化。
6、西部（重庆）科技创新小镇、重庆产教融合生态区（大学城西区）、西部（国际）数字经济产业生态区已开工建设，已投用大学城（璧山）科技创新生态社区，建立知识产权交易中心，提供“科研+孵化+推广+迭代”全生命周期培育服务，打造科创团队理想栖息地正在有序进行中。
7、在璧北区域，已规划建设301平方公里大健康产业生态区，建设满足全生命周期健康服务需求的特色康养小镇和示范村。
8、已经下达规划建设20平方公里重庆产教融合生态区（大学城西区），引进一批应用研究型本科高校和职业教育院校，发展职业教育培训、人力资源服务等关联业态。
9、已经下达规划建设10平方公里西部（国际）数字经济产业生态区，发展数字文化创意、信息安全、软件服务外包等产业。
10、已经下达向西依托茅莱山规划建设10平方公里都市田园产业生态区，发展田园综合体、户外游乐、科普研学等相关产业的规划。</t>
    </r>
  </si>
  <si>
    <t>指标名称</t>
  </si>
  <si>
    <t>计量单位</t>
  </si>
  <si>
    <t>指标性质</t>
  </si>
  <si>
    <t>年度指标值</t>
  </si>
  <si>
    <t>全年完成值</t>
  </si>
  <si>
    <t>得分系数（%）</t>
  </si>
  <si>
    <t>指标权重（分）</t>
  </si>
  <si>
    <t>指标得分（分）</t>
  </si>
  <si>
    <t>一级指标</t>
  </si>
  <si>
    <t>二级指标</t>
  </si>
  <si>
    <t>三级指标</t>
  </si>
  <si>
    <t>投入</t>
  </si>
  <si>
    <t>预算执行</t>
  </si>
  <si>
    <t>年初预算执行率</t>
  </si>
  <si>
    <t>%</t>
  </si>
  <si>
    <t>＞</t>
  </si>
  <si>
    <t>预算调整率</t>
  </si>
  <si>
    <t>[ ]</t>
  </si>
  <si>
    <t>0%计满分；0-10%（含）计2分；10-20%（含）计1分；大于20%不得分</t>
  </si>
  <si>
    <t>结转结余率</t>
  </si>
  <si>
    <t>≤</t>
  </si>
  <si>
    <t>公用经费控制率</t>
  </si>
  <si>
    <t>"三公经费"控制率</t>
  </si>
  <si>
    <t>过程</t>
  </si>
  <si>
    <t>项目绩效管理</t>
  </si>
  <si>
    <t>管理制度健全</t>
  </si>
  <si>
    <t>＝</t>
  </si>
  <si>
    <t>资金使用合规</t>
  </si>
  <si>
    <t>工程项目管理</t>
  </si>
  <si>
    <t>基础信息完善</t>
  </si>
  <si>
    <t>预决算信息公开</t>
  </si>
  <si>
    <t>主流媒体关注报道单位情况</t>
  </si>
  <si>
    <t>次</t>
  </si>
  <si>
    <t>≥</t>
  </si>
  <si>
    <t>20+</t>
  </si>
  <si>
    <t>产出</t>
  </si>
  <si>
    <t>职责履行</t>
  </si>
  <si>
    <t>征地拆迁面积</t>
  </si>
  <si>
    <t>亩</t>
  </si>
  <si>
    <t>招商引资接待</t>
  </si>
  <si>
    <t>100+</t>
  </si>
  <si>
    <t>项目推进数量</t>
  </si>
  <si>
    <t>个</t>
  </si>
  <si>
    <t>环境优化</t>
  </si>
  <si>
    <t>基础设施建设质量</t>
  </si>
  <si>
    <t>效益</t>
  </si>
  <si>
    <t>经济效益</t>
  </si>
  <si>
    <t>带动商业、建筑业、运输业和旅游业等的迅速发展</t>
  </si>
  <si>
    <t>环境效益</t>
  </si>
  <si>
    <t>有效提高区域内绿化面积，着力优化环境</t>
  </si>
  <si>
    <t>社会效益</t>
  </si>
  <si>
    <t>汇聚人才智力，增加就业机会</t>
  </si>
  <si>
    <t>满意度</t>
  </si>
  <si>
    <t>本单位职工满意度</t>
  </si>
  <si>
    <t>合计</t>
  </si>
  <si>
    <t>备注</t>
  </si>
  <si>
    <t>附件3-1</t>
  </si>
  <si>
    <t>璧山现代服务业发展区管理委员会2021年度部门整体支出绩效评价表</t>
  </si>
  <si>
    <t>指标说明</t>
  </si>
  <si>
    <t>分值</t>
  </si>
  <si>
    <t>评价标准</t>
  </si>
  <si>
    <t>得分</t>
  </si>
  <si>
    <t>年初预算执行率=（预算执行数/年初预算数）×100%</t>
  </si>
  <si>
    <t>年初预算执行率=（预算执行数/年初预算数）×100%，＞90%计满分，每低于5%扣1分，扣完为止。</t>
  </si>
  <si>
    <t>预算调整数：部门（单位）在本年度内涉及预算的追加、追减或结构调整的资金总和（因落实国家政策、发生不可抗力、上级部门或本级党委政府临时交办而产生的调整除外）。</t>
  </si>
  <si>
    <t>预算调整率（调增调减）=（预算调整数/预算数）×100%。本年度未进行预算调整，计满分；0-10%（含），计2分；10-20%（含），计1分；大于20%不得分</t>
  </si>
  <si>
    <t>单位预算调整经费为302887.202022万元，调减共10231.397199万元项目经费，资金调整率为3.38%。</t>
  </si>
  <si>
    <t>用以反映和考核部门（单位）预算的调整程度。部门（单位）本年度结转结余总额与支出预算数的比率，用以反映和考核部门（单位）对本年度结转结余资金的实际控制程度。结转结余总额：部门（单位）本年度的结转资金与结余资金之和（以决算数为准）。</t>
  </si>
  <si>
    <t>结转结余率=结转结余总额/支出预算数×100%。≤3%得满分，每超出1%扣0.5分，扣完为止。</t>
  </si>
  <si>
    <t>无结转结余资金</t>
  </si>
  <si>
    <t>公用经费控制率=（实际支出公用经费总额/预算安排公用经费总额）×100%=100%</t>
  </si>
  <si>
    <t>100%以下（含）计满分，每超出1%扣0.5分，扣完为止。</t>
  </si>
  <si>
    <t>“三公经费”控制率=（“三公经费”实际支出数/“三公经费”预算安排数）×100%</t>
  </si>
  <si>
    <t>小计</t>
  </si>
  <si>
    <t>部门（单位）为加强预算管理、规范财务行为而制定的管理制度是否健全完整，用以反映和考核部门（单位）预算管理制度对完成主要职责或促进事业发展的保障情况。</t>
  </si>
  <si>
    <t>①有内部财务管理制度、会计核算制度等管理制度；②有本部门厉行节约制度；③相关管理制度合法、合规、完整；④相关管理制度得到有效执行。全部符合得满分，否则酌情扣分，扣完为止。</t>
  </si>
  <si>
    <t>制度健全</t>
  </si>
  <si>
    <t>部门（单位）使用预算资金是否符合相关的预算财务管理制度的规定，用以反映和考核部门（单位）预算资金的规范运行情况。</t>
  </si>
  <si>
    <t>①支出符合国家财经法规和财务管理制度规定以及有关专项资金管理办法的规定；②资金拨付有完整的审批程序和手续；③预算调整履行规定程序；④支出符合部门预算批复的用途；⑤资金使用无截留、挤占、挪用、虚列支出等情况。
以上情况每出现一例不符合要求的扣2分，扣完为止。</t>
  </si>
  <si>
    <t>资金使用合法合规</t>
  </si>
  <si>
    <t>招投标申报流程和标后管理是否规范</t>
  </si>
  <si>
    <t>达到限额标准的项目是否均按照要求通过招投标或竞争性比选程序实施；中标单位与实际施工单位是否一致，项目经理与合同指派是否一致，人员变更是否按合同要求取得建设单位同意。全部符合得满分，否则酌情扣分。</t>
  </si>
  <si>
    <t>招投标申报流程和标后管理规范</t>
  </si>
  <si>
    <t>部门（单位）基础信息是否完善，用以反映和考核基础信息对预算管理工作的支撑情况。</t>
  </si>
  <si>
    <t>①基础数据信息和会计信息资料是否真实；
②基础数据信息和会计信息资料是否完整；
③基础数据信息和会计信息资料是否准确。
全部符合得满分，否则酌情扣分，扣完为止。</t>
  </si>
  <si>
    <t>部门（单位）是否按照政府信息公开有关规定公开相关预决算信息，用以反映和考核部门（单位）预决算管理的公开透明情况。</t>
  </si>
  <si>
    <t>①按规定内容公开预算信息；②按规定时限公开预算信息；③基础数据信息和会计信息资料真实；④基础数据信息和会计信息资料完整；⑤基础数据信息和汇集信息资料准确。以上情况每出现一例不符合要求的扣2分，扣完为止。</t>
  </si>
  <si>
    <t>预决算信息公开完整及时</t>
  </si>
  <si>
    <t>部门（单位）当年主流媒体关注报道单位情况是否达到年初设定绩效目标值况</t>
  </si>
  <si>
    <t>年初绩效目标值≥20次，每低5%扣1.5分，扣完为止</t>
  </si>
  <si>
    <t>部门（单位）当年征地拆迁面积是否达到年初设定绩效目标值</t>
  </si>
  <si>
    <t>年初绩效目标值≥900亩，每低5%扣1.5分，扣完为止</t>
  </si>
  <si>
    <t>4238亩</t>
  </si>
  <si>
    <t>部门（单位）是否优化招商引资流程，对招商项目实现全过程数字化管理，是否不断查找不足、发现问题、总结规律，从战略发展高度审视招商引资工作，是否妥善处理了历史遗留问题。</t>
  </si>
  <si>
    <t>①是否对招商项目实现全过程数字化管理；
②是否不断查找不足、发现问题、总结规律，从战略发展高度审视招商引资工作；
③是否科学管理招商引资工作；
④本年招商引资接待≥90次。
以上情况每出现一例不符合要求的扣2分，扣完为止。</t>
  </si>
  <si>
    <t>部门（单位）当年项目推进数量是否达到年初设定绩效目标值</t>
  </si>
  <si>
    <t>年初绩效目标值≥30个，每低5%扣2分，扣完为止</t>
  </si>
  <si>
    <t>40个</t>
  </si>
  <si>
    <t>部门（单位）对推行绿色出行方式布局城市慢行系统、打造5A级重庆璧山“小城故事”文化生态旅游区，做靓“儒雅璧山•田园都市”文化旅游品牌、璧北区域规划建设301平方公里大健康产业生态区、构建创新服务生态打造科创团队理想栖息地等项目是否加快推进。</t>
  </si>
  <si>
    <t>①环境绿化率是否得到提高；
②公园绿化是否进行养护；
③市民周边环境是否得到改善；
④保护环境宣传工作是否积极。
全部符合得满分，否则酌情扣分，扣完为止。</t>
  </si>
  <si>
    <t>环境优化效果明细</t>
  </si>
  <si>
    <t>部门（单位）基础设施质量方面是否得到保障。</t>
  </si>
  <si>
    <t>①工程质量是否得到完善、改造；
②停车管理系统是否改善市民出行体验，是否缓解停车难问题；
③市民出行是否得到改善；
④是否加快推动基础设施建设的完成； 
⑤是否得到有效监督。
全部符合得满分，否则酌情扣分，扣完为止。</t>
  </si>
  <si>
    <t>加快服务业发展同推进工商业化、城市化进程紧密结合起来，促进服务业与商业相互促进、融合发展，注重加强政府规划引导，进一步创造良好发展环境，统筹推进服务业发展，更好的优化服务璧山。</t>
  </si>
  <si>
    <t>①向物流、金融、信息、商务、研发等重点领域主动承接生产性服务业转移；
②推动产业集群发展，增强企业自主创新能力；
③加强政府规划引导，进一步创造良好发展环境，统筹推进服务业发展。
以上情况每出现一例不符合要求的扣1分，扣完为止。</t>
  </si>
  <si>
    <t>提高了居民居住周边的绿化环境，基本达成预期的绿化发展和环境优化。</t>
  </si>
  <si>
    <t>①加强绿化恢复，增强环境保护意识；
②积极宣传环保教育；
③防止水土流失科学化，做到工程建设和环境保护共同发展；
④提升媒体的影响力和社会关注度，做到保护环境，人人有责；
以上情况每出现一例不符合要求的扣1分，扣完为止。</t>
  </si>
  <si>
    <t>通过大峰会的建设，提供了人才智力的平台。</t>
  </si>
  <si>
    <t>①积极发展第三产业，扩大就业市场；
②调整结构，增加就业岗位；
③建设市场，提供人才智力的平台；
④加大培训力度，改进服务更新知识和技能，鼓励自主就业。
以上情况每出现一例不符合要求的扣1分，扣完为止。</t>
  </si>
  <si>
    <t>社会公众或服务对象满意度</t>
  </si>
  <si>
    <t>本单位职工满意度。</t>
  </si>
  <si>
    <t>本单位职工满意度≥95%记满分，每少1%扣0.5分，≤75%不得分。</t>
  </si>
  <si>
    <t>总分</t>
  </si>
  <si>
    <t>附件4</t>
  </si>
  <si>
    <t>璧山现代服务业发展区管理委员会2020年度部门整体支出绩效评价表</t>
  </si>
  <si>
    <t>目标设定</t>
  </si>
  <si>
    <t>绩效目标合理性</t>
  </si>
  <si>
    <t>部门（单位）所设立的整体绩效目标依据是否充分，是否符合客观实际，用以反映和考核部门（单位）整体绩效目标与部门履职、年度工作任务的相符性情况。</t>
  </si>
  <si>
    <t>①是否符合国家法律法规、国民经济和社会发展总体规划；
②是否符合部门“三定”方案确定的职责；
③是否符合部门制定的中长期实施规划。
全部符合得满分，否则酌情扣分。</t>
  </si>
  <si>
    <t>绩效指标明确性</t>
  </si>
  <si>
    <t>部门（单位）依据整体绩效目标所设定的绩效指标是否清晰、细化、可衡量，用以反映和考核部门（单位）整体绩效目标的明确细化情况。（年度计划中的目标可视为绩效目标）</t>
  </si>
  <si>
    <t>①是否将部门整体的绩效目标细化分解为具体的工作任务；
②是否通过清晰、可衡量的指标值予以体现；
③是否与部门年度的任务数或计划数相对应；
④是否与本年度部门预算资金相匹配。
全部符合得满分，否则酌情扣分，扣完为止。</t>
  </si>
  <si>
    <t>预算配置</t>
  </si>
  <si>
    <t>在职人员控制率</t>
  </si>
  <si>
    <t>在职人员控制率=（在职人员数/编制数）×100%=100%</t>
  </si>
  <si>
    <t>以100%为标准。在职人员控制率≤100%，计2分；每超过一个百分点扣0.5分，扣完为止。</t>
  </si>
  <si>
    <t>"三公经费"变动率</t>
  </si>
  <si>
    <t>“三公经费”变动率=[（本年度“三公经费”预算数-上年度“三公经费”预算数）/上年度“三公经费”预算数]×100%</t>
  </si>
  <si>
    <t>“三公经费”变动率≤0,计2分；“三公经费”＞0，每超过一个百分点扣0.5分，扣完为止。</t>
  </si>
  <si>
    <t>预算完成率</t>
  </si>
  <si>
    <t>预算完成率=[（上年结转+年初预算+本年追加预算-年末结余）/(上年结转+年初预算+本年追加预算）]×100%</t>
  </si>
  <si>
    <t>预算完成率=（预算完成数/预算数）×100%，100%计满分，每低于5%扣0.5分，扣完为止。</t>
  </si>
  <si>
    <t>预算调整率（调增调减）=（预算调整数/预算数）×100%。本年度未进行预算调整，计满分；0-10%（含），计1分；10-20%（含），计0.5分；大于20%不得分</t>
  </si>
  <si>
    <t>政府采购执行率</t>
  </si>
  <si>
    <t>政府采购执行率=（实际政府采购金额/政府采购预算数）×100%</t>
  </si>
  <si>
    <t>政府采购执行率95%—105%得满分，低于95%或超过105%不得分</t>
  </si>
  <si>
    <t>预算管理</t>
  </si>
  <si>
    <t>①支出符合国家财经法规和财务管理制度规定以及有关专项资金管理办法的规定；②资金拨付有完整的审批程序和手续；③预算调整履行规定程序；④支出符合部门预算批复的用途；⑤资金使用无截留、挤占、挪用、虚列支出等情况。
以上情况每出现一例不符合要求的扣1分，扣完为止。</t>
  </si>
  <si>
    <t>①按规定内容公开预算信息；②按规定时限公开预算信息；③基础数据信息和会计信息资料真实；④基础数据信息和会计信息资料完整；⑤基础数据信息和汇集信息资料准确。以上情况每出现一例不符合要求的扣0.2分，扣完为止。</t>
  </si>
  <si>
    <t>资产
管理</t>
  </si>
  <si>
    <t>部门（单位）为加强资产管理、规范资产管理行为而制定的管理制度是否健全完整，用以反映和考核部门（单位）资产管理制度对完成主要职责或促进社会发展的保障情况。</t>
  </si>
  <si>
    <t>①是否已制定或具有资产管理制度；②相关资金管理制度是否合法、合规、完整；③相关资产管理制度是否得到有效执行。
全部符合得满分，否则酌情扣分，扣完为止。</t>
  </si>
  <si>
    <t>资产管理安全</t>
  </si>
  <si>
    <t>部门（单位）的资产是否保存完整、使用合规、配置合理、处置规范、收入及时足额上缴，用以反映和考核部门（单位）资产安全运行情况。</t>
  </si>
  <si>
    <t>①资产保存是否完整；
②资产处置是否规范；
③资产账务管理是否合规，是否帐实相符；
④资产是否有偿使用及处置收入及时足额上缴。全部符合得满分，否则酌情扣分，扣完为止。</t>
  </si>
  <si>
    <t>固定资产利用率</t>
  </si>
  <si>
    <t>部门（单位）实际在用固定资产总额与所有固定资产总额的比率，用以反映和考核部门（单位）固定资产使用效率程度。</t>
  </si>
  <si>
    <t>固定资产利用率=（实际在用固定资产总额/所有固定资产总额）×100%。以抽查方式，发现一处扣0.2分</t>
  </si>
  <si>
    <t>招商引资</t>
  </si>
  <si>
    <t>单位是否优化招商引资流程，对招商项目实现全过程数字化管理，是否不断查找不足、发现问题、总结规律，从战略发展高度审视招商引资工作，是否妥善处理了历史遗留问题。</t>
  </si>
  <si>
    <t>①是否对招商项目实现全过程数字化管理；
②是否不断查找不足、发现问题、总结规律，从战略发展高度审视招商引资工作；
③是否科学管理招商引资工作；
④是否创新招商引资思路方法。
以上情况每出现一例不符合要求的扣1分，扣完为止。</t>
  </si>
  <si>
    <t>推进数字产业化</t>
  </si>
  <si>
    <t>单位对前瞻布局5G、天基互联网、人工智能等基础设施是否完善，是否推动璧山旅游移动大数据平台。</t>
  </si>
  <si>
    <t>智能制造、农业农村数字化、服务业数字化、村级电商服务站点、镇街物流配送是否全覆盖；电商公共服务中心、电商产品展示交易中心和物流公共配送中心是否完善，是否推动璧山旅游移动大数据平台。全部符合得满分，否则酌情扣分。</t>
  </si>
  <si>
    <t>单位对古道湾公园、云巴慢行系统、景山人才公寓、消防指挥中心、美术馆、博物馆等项目是否加快推进。</t>
  </si>
  <si>
    <t>单位基础设施质量方面是否得到保障。</t>
  </si>
  <si>
    <t>周边群众满意度</t>
  </si>
  <si>
    <t>建设期间噪音问题处理情况周边群众满意度。</t>
  </si>
  <si>
    <t>建设期间噪音问题处理情况周边群众满意度≥90分记满分，每少1%扣0.2分，≤75%不得分。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</si>
</sst>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 "/>
    <numFmt numFmtId="178" formatCode="0_ "/>
    <numFmt numFmtId="179" formatCode="#,##0_ "/>
  </numFmts>
  <fonts count="22" x14ac:knownFonts="1">
    <font>
      <sz val="11"/>
      <color theme="1"/>
      <name val="宋体"/>
      <charset val="134"/>
      <scheme val="minor"/>
    </font>
    <font>
      <sz val="16"/>
      <name val="宋体"/>
      <charset val="134"/>
      <scheme val="minor"/>
    </font>
    <font>
      <sz val="11"/>
      <name val="宋体"/>
      <charset val="134"/>
      <scheme val="minor"/>
    </font>
    <font>
      <b/>
      <sz val="24"/>
      <name val="宋体"/>
      <charset val="134"/>
    </font>
    <font>
      <b/>
      <sz val="10"/>
      <name val="宋体"/>
      <charset val="134"/>
    </font>
    <font>
      <sz val="10"/>
      <name val="宋体"/>
      <charset val="134"/>
    </font>
    <font>
      <sz val="10"/>
      <name val="宋体"/>
      <charset val="134"/>
      <scheme val="minor"/>
    </font>
    <font>
      <b/>
      <sz val="11"/>
      <color theme="1"/>
      <name val="宋体"/>
      <charset val="134"/>
      <scheme val="minor"/>
    </font>
    <font>
      <sz val="10"/>
      <color rgb="FFFF0000"/>
      <name val="宋体"/>
      <charset val="134"/>
    </font>
    <font>
      <b/>
      <sz val="10"/>
      <color theme="1"/>
      <name val="仿宋"/>
      <charset val="134"/>
    </font>
    <font>
      <b/>
      <sz val="12"/>
      <color theme="1"/>
      <name val="仿宋"/>
      <charset val="134"/>
    </font>
    <font>
      <sz val="11"/>
      <name val="宋体"/>
      <charset val="134"/>
    </font>
    <font>
      <sz val="11"/>
      <color theme="1"/>
      <name val="仿宋"/>
      <charset val="134"/>
    </font>
    <font>
      <sz val="16"/>
      <color theme="1"/>
      <name val="仿宋"/>
      <charset val="134"/>
    </font>
    <font>
      <sz val="12"/>
      <color theme="1"/>
      <name val="仿宋"/>
      <charset val="134"/>
    </font>
    <font>
      <sz val="12"/>
      <color rgb="FF000000"/>
      <name val="仿宋"/>
      <charset val="134"/>
    </font>
    <font>
      <b/>
      <sz val="16"/>
      <color theme="1"/>
      <name val="仿宋"/>
      <charset val="134"/>
    </font>
    <font>
      <sz val="12"/>
      <color rgb="FFFF0000"/>
      <name val="仿宋"/>
      <charset val="134"/>
    </font>
    <font>
      <sz val="11"/>
      <color theme="1"/>
      <name val="宋体"/>
      <charset val="134"/>
      <scheme val="minor"/>
    </font>
    <font>
      <sz val="12"/>
      <name val="宋体"/>
      <charset val="134"/>
    </font>
    <font>
      <sz val="12"/>
      <color theme="1"/>
      <name val="Times New Roman"/>
      <family val="1"/>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medium">
        <color indexed="26"/>
      </bottom>
      <diagonal/>
    </border>
    <border>
      <left style="medium">
        <color indexed="26"/>
      </left>
      <right/>
      <top style="medium">
        <color indexed="26"/>
      </top>
      <bottom/>
      <diagonal/>
    </border>
    <border>
      <left/>
      <right/>
      <top style="medium">
        <color indexed="26"/>
      </top>
      <bottom/>
      <diagonal/>
    </border>
    <border>
      <left/>
      <right style="medium">
        <color indexed="26"/>
      </right>
      <top style="medium">
        <color indexed="26"/>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26"/>
      </left>
      <right/>
      <top/>
      <bottom/>
      <diagonal/>
    </border>
    <border>
      <left style="thin">
        <color auto="1"/>
      </left>
      <right style="thin">
        <color auto="1"/>
      </right>
      <top/>
      <bottom style="thin">
        <color auto="1"/>
      </bottom>
      <diagonal/>
    </border>
  </borders>
  <cellStyleXfs count="4">
    <xf numFmtId="0" fontId="0" fillId="0" borderId="0"/>
    <xf numFmtId="9" fontId="18" fillId="0" borderId="0" applyFont="0" applyFill="0" applyBorder="0" applyAlignment="0" applyProtection="0">
      <alignment vertical="center"/>
    </xf>
    <xf numFmtId="0" fontId="19" fillId="0" borderId="0">
      <alignment vertical="center"/>
    </xf>
    <xf numFmtId="0" fontId="18" fillId="0" borderId="0">
      <alignment vertical="center"/>
    </xf>
  </cellStyleXfs>
  <cellXfs count="89">
    <xf numFmtId="0" fontId="0" fillId="0" borderId="0" xfId="0"/>
    <xf numFmtId="0" fontId="0" fillId="0" borderId="0" xfId="0" applyFill="1" applyAlignment="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7" xfId="2" applyFont="1" applyFill="1" applyBorder="1" applyAlignment="1">
      <alignment horizontal="left" vertical="center"/>
    </xf>
    <xf numFmtId="0" fontId="5" fillId="0" borderId="7" xfId="2" applyFont="1" applyFill="1" applyBorder="1" applyAlignment="1">
      <alignment vertical="center" wrapText="1"/>
    </xf>
    <xf numFmtId="0" fontId="5" fillId="0" borderId="7" xfId="2" applyFont="1" applyFill="1" applyBorder="1" applyAlignment="1">
      <alignment horizontal="center" vertical="center"/>
    </xf>
    <xf numFmtId="0" fontId="5" fillId="0" borderId="7" xfId="2" applyFont="1" applyFill="1" applyBorder="1" applyAlignment="1">
      <alignment horizontal="left" vertical="center" wrapText="1"/>
    </xf>
    <xf numFmtId="0" fontId="4" fillId="0" borderId="7" xfId="2" applyFont="1" applyFill="1" applyBorder="1" applyAlignment="1">
      <alignment vertical="center" wrapText="1"/>
    </xf>
    <xf numFmtId="0" fontId="5" fillId="2" borderId="7" xfId="2" applyFont="1" applyFill="1" applyBorder="1" applyAlignment="1">
      <alignment horizontal="center" vertical="center" wrapText="1"/>
    </xf>
    <xf numFmtId="0" fontId="5" fillId="2" borderId="7" xfId="2" applyFont="1" applyFill="1" applyBorder="1" applyAlignment="1">
      <alignment horizontal="left" vertical="center" wrapText="1"/>
    </xf>
    <xf numFmtId="0" fontId="5" fillId="2" borderId="7" xfId="2" applyFont="1" applyFill="1" applyBorder="1" applyAlignment="1">
      <alignment vertical="center" wrapText="1"/>
    </xf>
    <xf numFmtId="9" fontId="5" fillId="0" borderId="7" xfId="2" applyNumberFormat="1" applyFont="1" applyFill="1" applyBorder="1" applyAlignment="1">
      <alignment horizontal="left" vertical="center" wrapText="1"/>
    </xf>
    <xf numFmtId="0" fontId="4" fillId="0" borderId="7" xfId="2" applyFont="1" applyFill="1" applyBorder="1" applyAlignment="1">
      <alignment horizontal="left" vertical="center" wrapText="1"/>
    </xf>
    <xf numFmtId="0" fontId="6" fillId="0" borderId="7" xfId="3" applyFont="1" applyFill="1" applyBorder="1" applyAlignment="1">
      <alignment horizontal="left" vertical="center" wrapText="1"/>
    </xf>
    <xf numFmtId="9" fontId="6" fillId="0" borderId="7" xfId="3" applyNumberFormat="1" applyFont="1" applyFill="1" applyBorder="1" applyAlignment="1">
      <alignment horizontal="left" vertical="center" wrapText="1"/>
    </xf>
    <xf numFmtId="176" fontId="4" fillId="0" borderId="7" xfId="2" applyNumberFormat="1" applyFont="1" applyFill="1" applyBorder="1" applyAlignment="1">
      <alignment vertical="center" wrapText="1"/>
    </xf>
    <xf numFmtId="0" fontId="4" fillId="0" borderId="17" xfId="2" applyFont="1" applyFill="1" applyBorder="1" applyAlignment="1">
      <alignment vertical="center" wrapText="1"/>
    </xf>
    <xf numFmtId="0" fontId="4" fillId="0" borderId="17" xfId="2"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7" fillId="0" borderId="7" xfId="0" applyFont="1" applyFill="1" applyBorder="1" applyAlignment="1">
      <alignment horizontal="center" vertical="center"/>
    </xf>
    <xf numFmtId="10" fontId="0" fillId="0" borderId="7" xfId="1" applyNumberFormat="1" applyFont="1" applyFill="1" applyBorder="1" applyAlignment="1">
      <alignment horizontal="center" vertical="center"/>
    </xf>
    <xf numFmtId="0" fontId="8" fillId="0" borderId="7" xfId="2"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7" xfId="0" applyFont="1" applyFill="1" applyBorder="1" applyAlignment="1">
      <alignment vertical="center"/>
    </xf>
    <xf numFmtId="0" fontId="5" fillId="0" borderId="19" xfId="2" applyFont="1" applyFill="1" applyBorder="1" applyAlignment="1">
      <alignment horizontal="center" vertical="center" wrapText="1"/>
    </xf>
    <xf numFmtId="0" fontId="5" fillId="0" borderId="19" xfId="2" applyFont="1" applyFill="1" applyBorder="1" applyAlignment="1">
      <alignment horizontal="left" vertical="center" wrapText="1"/>
    </xf>
    <xf numFmtId="0" fontId="5" fillId="0" borderId="19" xfId="2" applyFont="1" applyFill="1" applyBorder="1" applyAlignment="1">
      <alignment vertical="center" wrapText="1"/>
    </xf>
    <xf numFmtId="0" fontId="11" fillId="0" borderId="7" xfId="2" applyFont="1" applyFill="1" applyBorder="1" applyAlignment="1">
      <alignment horizontal="center" vertical="center" wrapText="1"/>
    </xf>
    <xf numFmtId="0" fontId="0" fillId="0" borderId="7" xfId="0" applyFont="1" applyFill="1" applyBorder="1" applyAlignment="1">
      <alignment vertical="center" wrapText="1"/>
    </xf>
    <xf numFmtId="0" fontId="12" fillId="0" borderId="7" xfId="0" applyFont="1" applyFill="1" applyBorder="1" applyAlignment="1">
      <alignment horizontal="center" vertical="center" wrapText="1"/>
    </xf>
    <xf numFmtId="0" fontId="5" fillId="0" borderId="8" xfId="2" applyFont="1" applyFill="1" applyBorder="1" applyAlignment="1">
      <alignment vertical="center" wrapText="1"/>
    </xf>
    <xf numFmtId="0" fontId="0" fillId="0" borderId="0" xfId="0" applyFill="1"/>
    <xf numFmtId="0" fontId="14" fillId="0" borderId="7" xfId="0" applyFont="1" applyFill="1" applyBorder="1" applyAlignment="1">
      <alignment vertical="center" wrapText="1"/>
    </xf>
    <xf numFmtId="0" fontId="14" fillId="0" borderId="7" xfId="0" applyFont="1" applyFill="1" applyBorder="1" applyAlignment="1">
      <alignment horizontal="left" vertical="center" wrapText="1"/>
    </xf>
    <xf numFmtId="0" fontId="15" fillId="0" borderId="7" xfId="0" applyFont="1" applyBorder="1" applyAlignment="1">
      <alignment horizontal="center" vertical="center" wrapText="1"/>
    </xf>
    <xf numFmtId="9" fontId="14" fillId="0" borderId="7" xfId="0" applyNumberFormat="1" applyFont="1" applyBorder="1" applyAlignment="1">
      <alignment horizontal="center" vertical="center" wrapText="1"/>
    </xf>
    <xf numFmtId="10" fontId="14" fillId="0" borderId="7" xfId="1" applyNumberFormat="1" applyFont="1" applyBorder="1" applyAlignment="1">
      <alignment horizontal="center" vertical="center" wrapText="1"/>
    </xf>
    <xf numFmtId="10" fontId="14" fillId="0" borderId="7" xfId="1" applyNumberFormat="1" applyFont="1" applyFill="1" applyBorder="1" applyAlignment="1" applyProtection="1">
      <alignment horizontal="center" vertical="center" wrapText="1"/>
    </xf>
    <xf numFmtId="9" fontId="14" fillId="0" borderId="7" xfId="1" applyNumberFormat="1" applyFont="1" applyBorder="1" applyAlignment="1">
      <alignment horizontal="center" vertical="center" wrapText="1"/>
    </xf>
    <xf numFmtId="9" fontId="14" fillId="0" borderId="7" xfId="1"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177" fontId="14" fillId="0" borderId="7" xfId="0" applyNumberFormat="1" applyFont="1" applyFill="1" applyBorder="1" applyAlignment="1">
      <alignment horizontal="center" vertical="center" wrapText="1"/>
    </xf>
    <xf numFmtId="178" fontId="14" fillId="0" borderId="7" xfId="0" applyNumberFormat="1" applyFont="1" applyFill="1" applyBorder="1" applyAlignment="1">
      <alignment horizontal="center" vertical="center" wrapText="1"/>
    </xf>
    <xf numFmtId="179" fontId="14" fillId="0" borderId="7" xfId="0" applyNumberFormat="1"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77" fontId="17" fillId="0" borderId="7" xfId="0" applyNumberFormat="1" applyFont="1" applyBorder="1" applyAlignment="1">
      <alignment horizontal="center" vertical="center" wrapText="1"/>
    </xf>
    <xf numFmtId="177" fontId="10" fillId="0" borderId="7" xfId="0" applyNumberFormat="1" applyFont="1" applyBorder="1" applyAlignment="1">
      <alignment horizontal="center" vertical="center" wrapText="1"/>
    </xf>
    <xf numFmtId="0" fontId="14" fillId="0" borderId="7" xfId="0" applyFont="1" applyBorder="1" applyAlignment="1">
      <alignment horizontal="center" vertical="center" wrapText="1"/>
    </xf>
    <xf numFmtId="177" fontId="14" fillId="0" borderId="7" xfId="0" applyNumberFormat="1" applyFont="1" applyBorder="1" applyAlignment="1">
      <alignment horizontal="center" vertical="center" wrapText="1"/>
    </xf>
    <xf numFmtId="0" fontId="14"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177" fontId="14" fillId="0" borderId="7" xfId="0" applyNumberFormat="1" applyFont="1" applyBorder="1" applyAlignment="1">
      <alignment horizontal="center" vertical="center" wrapText="1"/>
    </xf>
    <xf numFmtId="10" fontId="0" fillId="0" borderId="7" xfId="0" applyNumberFormat="1" applyFont="1" applyBorder="1" applyAlignment="1">
      <alignment horizontal="center" vertical="center"/>
    </xf>
    <xf numFmtId="0" fontId="14" fillId="0" borderId="7" xfId="0" applyFont="1" applyBorder="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wrapText="1"/>
    </xf>
    <xf numFmtId="0" fontId="4" fillId="0" borderId="7"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1" fillId="0" borderId="0" xfId="0" applyFont="1" applyFill="1" applyBorder="1" applyAlignment="1">
      <alignment horizontal="left" vertical="center"/>
    </xf>
    <xf numFmtId="0" fontId="3" fillId="0" borderId="18" xfId="2" applyFont="1" applyFill="1" applyBorder="1" applyAlignment="1">
      <alignment horizontal="center" vertical="center" wrapText="1"/>
    </xf>
    <xf numFmtId="0" fontId="3" fillId="0" borderId="0" xfId="2" applyFont="1" applyFill="1" applyAlignment="1">
      <alignment horizontal="center" vertical="center" wrapText="1"/>
    </xf>
    <xf numFmtId="0" fontId="1" fillId="0" borderId="1" xfId="0" applyFont="1" applyFill="1" applyBorder="1" applyAlignment="1">
      <alignment horizontal="left" vertical="center"/>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top" wrapText="1"/>
    </xf>
    <xf numFmtId="0" fontId="14" fillId="0" borderId="7" xfId="0" applyFont="1" applyFill="1" applyBorder="1" applyAlignment="1">
      <alignment horizontal="left" vertical="top" wrapText="1"/>
    </xf>
  </cellXfs>
  <cellStyles count="4">
    <cellStyle name="百分比" xfId="1" builtinId="5"/>
    <cellStyle name="常规" xfId="0" builtinId="0"/>
    <cellStyle name="常规 13" xfId="3" xr:uid="{00000000-0005-0000-0000-000032000000}"/>
    <cellStyle name="常规 2 2" xfId="2" xr:uid="{00000000-0005-0000-0000-00002C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workbookViewId="0">
      <selection activeCell="A2" sqref="A2:K32"/>
    </sheetView>
  </sheetViews>
  <sheetFormatPr defaultColWidth="9" defaultRowHeight="14.4" x14ac:dyDescent="0.25"/>
  <cols>
    <col min="1" max="1" width="3.88671875" customWidth="1"/>
    <col min="2" max="2" width="2.33203125" customWidth="1"/>
    <col min="3" max="3" width="9.5546875" customWidth="1"/>
    <col min="4" max="4" width="23" customWidth="1"/>
    <col min="5" max="5" width="9.6640625" customWidth="1"/>
    <col min="6" max="6" width="9.88671875" customWidth="1"/>
    <col min="7" max="8" width="19.33203125" customWidth="1"/>
    <col min="9" max="9" width="12.6640625" customWidth="1"/>
    <col min="10" max="10" width="14.6640625" customWidth="1"/>
    <col min="11" max="11" width="17.6640625" customWidth="1"/>
  </cols>
  <sheetData>
    <row r="1" spans="1:11" ht="20.399999999999999" x14ac:dyDescent="0.25">
      <c r="A1" s="64" t="s">
        <v>0</v>
      </c>
      <c r="B1" s="64"/>
      <c r="C1" s="64"/>
      <c r="D1" s="64"/>
      <c r="E1" s="64"/>
      <c r="F1" s="64"/>
      <c r="G1" s="64"/>
      <c r="H1" s="64"/>
      <c r="I1" s="64"/>
      <c r="J1" s="64"/>
      <c r="K1" s="64"/>
    </row>
    <row r="2" spans="1:11" ht="24" customHeight="1" x14ac:dyDescent="0.25">
      <c r="A2" s="65" t="s">
        <v>1</v>
      </c>
      <c r="B2" s="65"/>
      <c r="C2" s="65"/>
      <c r="D2" s="65"/>
      <c r="E2" s="65"/>
      <c r="F2" s="65"/>
      <c r="G2" s="65"/>
      <c r="H2" s="65"/>
      <c r="I2" s="65"/>
      <c r="J2" s="65"/>
      <c r="K2" s="65"/>
    </row>
    <row r="3" spans="1:11" ht="26.1" customHeight="1" x14ac:dyDescent="0.25">
      <c r="A3" s="63" t="s">
        <v>2</v>
      </c>
      <c r="B3" s="63"/>
      <c r="C3" s="63"/>
      <c r="D3" s="63" t="s">
        <v>3</v>
      </c>
      <c r="E3" s="63"/>
      <c r="F3" s="63"/>
      <c r="G3" s="63"/>
      <c r="H3" s="56" t="s">
        <v>4</v>
      </c>
      <c r="I3" s="50">
        <v>96</v>
      </c>
      <c r="J3" s="58" t="s">
        <v>5</v>
      </c>
      <c r="K3" s="58" t="s">
        <v>6</v>
      </c>
    </row>
    <row r="4" spans="1:11" ht="26.1" customHeight="1" x14ac:dyDescent="0.25">
      <c r="A4" s="63"/>
      <c r="B4" s="63"/>
      <c r="C4" s="63"/>
      <c r="D4" s="63"/>
      <c r="E4" s="63"/>
      <c r="F4" s="63"/>
      <c r="G4" s="63"/>
      <c r="H4" s="58" t="s">
        <v>7</v>
      </c>
      <c r="I4" s="58" t="s">
        <v>8</v>
      </c>
      <c r="J4" s="58" t="s">
        <v>9</v>
      </c>
      <c r="K4" s="58">
        <v>18716341656</v>
      </c>
    </row>
    <row r="5" spans="1:11" ht="26.1" customHeight="1" x14ac:dyDescent="0.25">
      <c r="A5" s="63" t="s">
        <v>10</v>
      </c>
      <c r="B5" s="63"/>
      <c r="C5" s="63"/>
      <c r="D5" s="63" t="s">
        <v>11</v>
      </c>
      <c r="E5" s="63"/>
      <c r="F5" s="63" t="s">
        <v>12</v>
      </c>
      <c r="G5" s="63"/>
      <c r="H5" s="63" t="s">
        <v>13</v>
      </c>
      <c r="I5" s="63"/>
      <c r="J5" s="63" t="s">
        <v>14</v>
      </c>
      <c r="K5" s="63"/>
    </row>
    <row r="6" spans="1:11" ht="26.1" customHeight="1" x14ac:dyDescent="0.25">
      <c r="A6" s="63"/>
      <c r="B6" s="63"/>
      <c r="C6" s="63"/>
      <c r="D6" s="61">
        <v>3131185992.21</v>
      </c>
      <c r="E6" s="61"/>
      <c r="F6" s="61">
        <f>D6-H6</f>
        <v>102313971.99000025</v>
      </c>
      <c r="G6" s="61"/>
      <c r="H6" s="61">
        <v>3028872020.2199998</v>
      </c>
      <c r="I6" s="61"/>
      <c r="J6" s="62">
        <f>H6/D6</f>
        <v>0.9673242112590742</v>
      </c>
      <c r="K6" s="62"/>
    </row>
    <row r="7" spans="1:11" ht="18" customHeight="1" x14ac:dyDescent="0.25">
      <c r="A7" s="63" t="s">
        <v>15</v>
      </c>
      <c r="B7" s="63"/>
      <c r="C7" s="63"/>
      <c r="D7" s="63" t="s">
        <v>16</v>
      </c>
      <c r="E7" s="63"/>
      <c r="F7" s="63"/>
      <c r="G7" s="63"/>
      <c r="H7" s="63" t="s">
        <v>17</v>
      </c>
      <c r="I7" s="63"/>
      <c r="J7" s="63"/>
      <c r="K7" s="63"/>
    </row>
    <row r="8" spans="1:11" ht="178.05" customHeight="1" x14ac:dyDescent="0.25">
      <c r="A8" s="63"/>
      <c r="B8" s="63"/>
      <c r="C8" s="63"/>
      <c r="D8" s="87" t="s">
        <v>18</v>
      </c>
      <c r="E8" s="87"/>
      <c r="F8" s="87"/>
      <c r="G8" s="87"/>
      <c r="H8" s="88" t="s">
        <v>19</v>
      </c>
      <c r="I8" s="88"/>
      <c r="J8" s="88"/>
      <c r="K8" s="88"/>
    </row>
    <row r="9" spans="1:11" ht="247.05" customHeight="1" x14ac:dyDescent="0.25">
      <c r="A9" s="63"/>
      <c r="B9" s="63"/>
      <c r="C9" s="63"/>
      <c r="D9" s="87"/>
      <c r="E9" s="87"/>
      <c r="F9" s="87"/>
      <c r="G9" s="87"/>
      <c r="H9" s="88"/>
      <c r="I9" s="88"/>
      <c r="J9" s="88"/>
      <c r="K9" s="88"/>
    </row>
    <row r="10" spans="1:11" ht="31.5" customHeight="1" x14ac:dyDescent="0.25">
      <c r="A10" s="60" t="s">
        <v>20</v>
      </c>
      <c r="B10" s="60"/>
      <c r="C10" s="60"/>
      <c r="D10" s="60"/>
      <c r="E10" s="63" t="s">
        <v>21</v>
      </c>
      <c r="F10" s="63" t="s">
        <v>22</v>
      </c>
      <c r="G10" s="63" t="s">
        <v>23</v>
      </c>
      <c r="H10" s="63" t="s">
        <v>24</v>
      </c>
      <c r="I10" s="63" t="s">
        <v>25</v>
      </c>
      <c r="J10" s="63" t="s">
        <v>26</v>
      </c>
      <c r="K10" s="63" t="s">
        <v>27</v>
      </c>
    </row>
    <row r="11" spans="1:11" ht="31.5" customHeight="1" x14ac:dyDescent="0.25">
      <c r="A11" s="60" t="s">
        <v>28</v>
      </c>
      <c r="B11" s="60"/>
      <c r="C11" s="58" t="s">
        <v>29</v>
      </c>
      <c r="D11" s="41" t="s">
        <v>30</v>
      </c>
      <c r="E11" s="63"/>
      <c r="F11" s="63"/>
      <c r="G11" s="63"/>
      <c r="H11" s="63"/>
      <c r="I11" s="63"/>
      <c r="J11" s="63"/>
      <c r="K11" s="63"/>
    </row>
    <row r="12" spans="1:11" ht="26.1" customHeight="1" x14ac:dyDescent="0.25">
      <c r="A12" s="60" t="s">
        <v>31</v>
      </c>
      <c r="B12" s="60"/>
      <c r="C12" s="60" t="s">
        <v>32</v>
      </c>
      <c r="D12" s="42" t="s">
        <v>33</v>
      </c>
      <c r="E12" s="43" t="s">
        <v>34</v>
      </c>
      <c r="F12" s="43" t="s">
        <v>35</v>
      </c>
      <c r="G12" s="44">
        <v>0.9</v>
      </c>
      <c r="H12" s="45">
        <f>3028872020.22/3131185992.21</f>
        <v>0.9673242112590742</v>
      </c>
      <c r="I12" s="44">
        <v>1</v>
      </c>
      <c r="J12" s="57">
        <v>4</v>
      </c>
      <c r="K12" s="57">
        <f t="shared" ref="K12:K31" si="0">I12*J12</f>
        <v>4</v>
      </c>
    </row>
    <row r="13" spans="1:11" ht="70.95" customHeight="1" x14ac:dyDescent="0.25">
      <c r="A13" s="60"/>
      <c r="B13" s="60"/>
      <c r="C13" s="60"/>
      <c r="D13" s="42" t="s">
        <v>36</v>
      </c>
      <c r="E13" s="43" t="s">
        <v>34</v>
      </c>
      <c r="F13" s="43" t="s">
        <v>37</v>
      </c>
      <c r="G13" s="44" t="s">
        <v>38</v>
      </c>
      <c r="H13" s="46">
        <v>3.3799999999999997E-2</v>
      </c>
      <c r="I13" s="53">
        <v>0.5</v>
      </c>
      <c r="J13" s="57">
        <v>4</v>
      </c>
      <c r="K13" s="54">
        <f t="shared" si="0"/>
        <v>2</v>
      </c>
    </row>
    <row r="14" spans="1:11" ht="26.1" customHeight="1" x14ac:dyDescent="0.25">
      <c r="A14" s="60"/>
      <c r="B14" s="60"/>
      <c r="C14" s="60"/>
      <c r="D14" s="42" t="s">
        <v>39</v>
      </c>
      <c r="E14" s="43" t="s">
        <v>34</v>
      </c>
      <c r="F14" s="43" t="s">
        <v>40</v>
      </c>
      <c r="G14" s="44">
        <v>0.03</v>
      </c>
      <c r="H14" s="47">
        <v>0</v>
      </c>
      <c r="I14" s="53">
        <v>1</v>
      </c>
      <c r="J14" s="57">
        <v>3</v>
      </c>
      <c r="K14" s="57">
        <f t="shared" si="0"/>
        <v>3</v>
      </c>
    </row>
    <row r="15" spans="1:11" ht="26.1" customHeight="1" x14ac:dyDescent="0.25">
      <c r="A15" s="60"/>
      <c r="B15" s="60"/>
      <c r="C15" s="60"/>
      <c r="D15" s="42" t="s">
        <v>41</v>
      </c>
      <c r="E15" s="43" t="s">
        <v>34</v>
      </c>
      <c r="F15" s="43" t="s">
        <v>40</v>
      </c>
      <c r="G15" s="44">
        <v>1</v>
      </c>
      <c r="H15" s="45">
        <f>(2293043.17/2314330.87)*100%</f>
        <v>0.99080179058407492</v>
      </c>
      <c r="I15" s="44">
        <v>1</v>
      </c>
      <c r="J15" s="57">
        <v>2</v>
      </c>
      <c r="K15" s="57">
        <f t="shared" si="0"/>
        <v>2</v>
      </c>
    </row>
    <row r="16" spans="1:11" ht="26.1" customHeight="1" x14ac:dyDescent="0.25">
      <c r="A16" s="60"/>
      <c r="B16" s="60"/>
      <c r="C16" s="60"/>
      <c r="D16" s="42" t="s">
        <v>42</v>
      </c>
      <c r="E16" s="43" t="s">
        <v>34</v>
      </c>
      <c r="F16" s="43" t="s">
        <v>40</v>
      </c>
      <c r="G16" s="44">
        <v>1</v>
      </c>
      <c r="H16" s="47">
        <v>0.56000000000000005</v>
      </c>
      <c r="I16" s="44">
        <v>1</v>
      </c>
      <c r="J16" s="57">
        <v>2</v>
      </c>
      <c r="K16" s="57">
        <f t="shared" si="0"/>
        <v>2</v>
      </c>
    </row>
    <row r="17" spans="1:11" ht="34.049999999999997" customHeight="1" x14ac:dyDescent="0.25">
      <c r="A17" s="60" t="s">
        <v>43</v>
      </c>
      <c r="B17" s="60"/>
      <c r="C17" s="60" t="s">
        <v>44</v>
      </c>
      <c r="D17" s="42" t="s">
        <v>45</v>
      </c>
      <c r="E17" s="43" t="s">
        <v>34</v>
      </c>
      <c r="F17" s="43" t="s">
        <v>46</v>
      </c>
      <c r="G17" s="44">
        <v>1</v>
      </c>
      <c r="H17" s="48">
        <v>1</v>
      </c>
      <c r="I17" s="53">
        <v>1</v>
      </c>
      <c r="J17" s="57">
        <v>6</v>
      </c>
      <c r="K17" s="57">
        <f t="shared" si="0"/>
        <v>6</v>
      </c>
    </row>
    <row r="18" spans="1:11" ht="34.049999999999997" customHeight="1" x14ac:dyDescent="0.25">
      <c r="A18" s="60"/>
      <c r="B18" s="60"/>
      <c r="C18" s="60"/>
      <c r="D18" s="42" t="s">
        <v>47</v>
      </c>
      <c r="E18" s="43" t="s">
        <v>34</v>
      </c>
      <c r="F18" s="43" t="s">
        <v>46</v>
      </c>
      <c r="G18" s="44">
        <v>1</v>
      </c>
      <c r="H18" s="48">
        <v>1</v>
      </c>
      <c r="I18" s="53">
        <v>1</v>
      </c>
      <c r="J18" s="57">
        <v>5</v>
      </c>
      <c r="K18" s="57">
        <f t="shared" si="0"/>
        <v>5</v>
      </c>
    </row>
    <row r="19" spans="1:11" ht="34.049999999999997" customHeight="1" x14ac:dyDescent="0.25">
      <c r="A19" s="60"/>
      <c r="B19" s="60"/>
      <c r="C19" s="60"/>
      <c r="D19" s="42" t="s">
        <v>48</v>
      </c>
      <c r="E19" s="43" t="s">
        <v>34</v>
      </c>
      <c r="F19" s="43" t="s">
        <v>46</v>
      </c>
      <c r="G19" s="44">
        <v>1</v>
      </c>
      <c r="H19" s="48">
        <v>1</v>
      </c>
      <c r="I19" s="53">
        <v>1</v>
      </c>
      <c r="J19" s="57">
        <v>5</v>
      </c>
      <c r="K19" s="57">
        <f t="shared" si="0"/>
        <v>5</v>
      </c>
    </row>
    <row r="20" spans="1:11" ht="34.049999999999997" customHeight="1" x14ac:dyDescent="0.25">
      <c r="A20" s="60"/>
      <c r="B20" s="60"/>
      <c r="C20" s="60"/>
      <c r="D20" s="42" t="s">
        <v>49</v>
      </c>
      <c r="E20" s="43" t="s">
        <v>34</v>
      </c>
      <c r="F20" s="43" t="s">
        <v>46</v>
      </c>
      <c r="G20" s="44">
        <v>1</v>
      </c>
      <c r="H20" s="48">
        <v>1</v>
      </c>
      <c r="I20" s="53">
        <v>1</v>
      </c>
      <c r="J20" s="57">
        <v>5</v>
      </c>
      <c r="K20" s="57">
        <f t="shared" si="0"/>
        <v>5</v>
      </c>
    </row>
    <row r="21" spans="1:11" ht="46.05" customHeight="1" x14ac:dyDescent="0.25">
      <c r="A21" s="60"/>
      <c r="B21" s="60"/>
      <c r="C21" s="60"/>
      <c r="D21" s="42" t="s">
        <v>50</v>
      </c>
      <c r="E21" s="43" t="s">
        <v>34</v>
      </c>
      <c r="F21" s="43" t="s">
        <v>46</v>
      </c>
      <c r="G21" s="44">
        <v>1</v>
      </c>
      <c r="H21" s="48">
        <v>1</v>
      </c>
      <c r="I21" s="53">
        <v>1</v>
      </c>
      <c r="J21" s="57">
        <v>7</v>
      </c>
      <c r="K21" s="57">
        <f t="shared" si="0"/>
        <v>7</v>
      </c>
    </row>
    <row r="22" spans="1:11" s="40" customFormat="1" ht="37.950000000000003" customHeight="1" x14ac:dyDescent="0.25">
      <c r="A22" s="60"/>
      <c r="B22" s="60"/>
      <c r="C22" s="60"/>
      <c r="D22" s="42" t="s">
        <v>51</v>
      </c>
      <c r="E22" s="49" t="s">
        <v>52</v>
      </c>
      <c r="F22" s="49" t="s">
        <v>53</v>
      </c>
      <c r="G22" s="58">
        <v>20</v>
      </c>
      <c r="H22" s="50" t="s">
        <v>54</v>
      </c>
      <c r="I22" s="53">
        <v>1</v>
      </c>
      <c r="J22" s="50">
        <v>7</v>
      </c>
      <c r="K22" s="50">
        <f t="shared" si="0"/>
        <v>7</v>
      </c>
    </row>
    <row r="23" spans="1:11" s="40" customFormat="1" ht="26.1" customHeight="1" x14ac:dyDescent="0.25">
      <c r="A23" s="60" t="s">
        <v>55</v>
      </c>
      <c r="B23" s="60"/>
      <c r="C23" s="60" t="s">
        <v>56</v>
      </c>
      <c r="D23" s="42" t="s">
        <v>57</v>
      </c>
      <c r="E23" s="49" t="s">
        <v>58</v>
      </c>
      <c r="F23" s="49" t="s">
        <v>53</v>
      </c>
      <c r="G23" s="58">
        <v>900</v>
      </c>
      <c r="H23" s="51">
        <v>4238</v>
      </c>
      <c r="I23" s="53">
        <v>1</v>
      </c>
      <c r="J23" s="50">
        <v>7</v>
      </c>
      <c r="K23" s="50">
        <f t="shared" si="0"/>
        <v>7</v>
      </c>
    </row>
    <row r="24" spans="1:11" s="40" customFormat="1" ht="31.05" customHeight="1" x14ac:dyDescent="0.25">
      <c r="A24" s="60"/>
      <c r="B24" s="60"/>
      <c r="C24" s="60"/>
      <c r="D24" s="42" t="s">
        <v>59</v>
      </c>
      <c r="E24" s="49" t="s">
        <v>52</v>
      </c>
      <c r="F24" s="49" t="s">
        <v>53</v>
      </c>
      <c r="G24" s="58">
        <v>90</v>
      </c>
      <c r="H24" s="50" t="s">
        <v>60</v>
      </c>
      <c r="I24" s="53">
        <v>1</v>
      </c>
      <c r="J24" s="50">
        <v>7</v>
      </c>
      <c r="K24" s="50">
        <f t="shared" si="0"/>
        <v>7</v>
      </c>
    </row>
    <row r="25" spans="1:11" s="40" customFormat="1" ht="33" customHeight="1" x14ac:dyDescent="0.25">
      <c r="A25" s="60"/>
      <c r="B25" s="60"/>
      <c r="C25" s="60"/>
      <c r="D25" s="42" t="s">
        <v>61</v>
      </c>
      <c r="E25" s="49" t="s">
        <v>62</v>
      </c>
      <c r="F25" s="49" t="s">
        <v>53</v>
      </c>
      <c r="G25" s="58">
        <v>30</v>
      </c>
      <c r="H25" s="52">
        <v>40</v>
      </c>
      <c r="I25" s="53">
        <v>1</v>
      </c>
      <c r="J25" s="50">
        <v>7</v>
      </c>
      <c r="K25" s="50">
        <f t="shared" si="0"/>
        <v>7</v>
      </c>
    </row>
    <row r="26" spans="1:11" ht="26.1" customHeight="1" x14ac:dyDescent="0.25">
      <c r="A26" s="60"/>
      <c r="B26" s="60"/>
      <c r="C26" s="60"/>
      <c r="D26" s="42" t="s">
        <v>63</v>
      </c>
      <c r="E26" s="43" t="s">
        <v>34</v>
      </c>
      <c r="F26" s="43" t="s">
        <v>46</v>
      </c>
      <c r="G26" s="44">
        <v>1</v>
      </c>
      <c r="H26" s="48">
        <v>1</v>
      </c>
      <c r="I26" s="53">
        <v>1</v>
      </c>
      <c r="J26" s="57">
        <v>7</v>
      </c>
      <c r="K26" s="57">
        <f t="shared" si="0"/>
        <v>7</v>
      </c>
    </row>
    <row r="27" spans="1:11" ht="36" customHeight="1" x14ac:dyDescent="0.25">
      <c r="A27" s="60"/>
      <c r="B27" s="60"/>
      <c r="C27" s="60"/>
      <c r="D27" s="42" t="s">
        <v>64</v>
      </c>
      <c r="E27" s="43" t="s">
        <v>34</v>
      </c>
      <c r="F27" s="43" t="s">
        <v>46</v>
      </c>
      <c r="G27" s="44">
        <v>1</v>
      </c>
      <c r="H27" s="48">
        <v>1</v>
      </c>
      <c r="I27" s="53">
        <v>1</v>
      </c>
      <c r="J27" s="57">
        <v>7</v>
      </c>
      <c r="K27" s="57">
        <f t="shared" si="0"/>
        <v>7</v>
      </c>
    </row>
    <row r="28" spans="1:11" ht="54" customHeight="1" x14ac:dyDescent="0.25">
      <c r="A28" s="60" t="s">
        <v>65</v>
      </c>
      <c r="B28" s="60"/>
      <c r="C28" s="42" t="s">
        <v>66</v>
      </c>
      <c r="D28" s="42" t="s">
        <v>67</v>
      </c>
      <c r="E28" s="43" t="s">
        <v>34</v>
      </c>
      <c r="F28" s="43" t="s">
        <v>46</v>
      </c>
      <c r="G28" s="44">
        <v>1</v>
      </c>
      <c r="H28" s="48">
        <v>0.97499999999999998</v>
      </c>
      <c r="I28" s="53">
        <f>1-(G28-H28)/0.1</f>
        <v>0.74999999999999978</v>
      </c>
      <c r="J28" s="57">
        <v>4</v>
      </c>
      <c r="K28" s="54">
        <f>J28*I28</f>
        <v>2.9999999999999991</v>
      </c>
    </row>
    <row r="29" spans="1:11" ht="51" customHeight="1" x14ac:dyDescent="0.25">
      <c r="A29" s="60"/>
      <c r="B29" s="60"/>
      <c r="C29" s="42" t="s">
        <v>68</v>
      </c>
      <c r="D29" s="42" t="s">
        <v>69</v>
      </c>
      <c r="E29" s="43" t="s">
        <v>34</v>
      </c>
      <c r="F29" s="43" t="s">
        <v>46</v>
      </c>
      <c r="G29" s="44">
        <v>1</v>
      </c>
      <c r="H29" s="48">
        <v>0.97499999999999998</v>
      </c>
      <c r="I29" s="53">
        <f>1-(G29-H29)/0.1</f>
        <v>0.74999999999999978</v>
      </c>
      <c r="J29" s="57">
        <v>4</v>
      </c>
      <c r="K29" s="54">
        <f>J29*I29</f>
        <v>2.9999999999999991</v>
      </c>
    </row>
    <row r="30" spans="1:11" ht="40.049999999999997" customHeight="1" x14ac:dyDescent="0.25">
      <c r="A30" s="60"/>
      <c r="B30" s="60"/>
      <c r="C30" s="42" t="s">
        <v>70</v>
      </c>
      <c r="D30" s="42" t="s">
        <v>71</v>
      </c>
      <c r="E30" s="43" t="s">
        <v>34</v>
      </c>
      <c r="F30" s="43" t="s">
        <v>46</v>
      </c>
      <c r="G30" s="44">
        <v>1</v>
      </c>
      <c r="H30" s="48">
        <v>1</v>
      </c>
      <c r="I30" s="53">
        <v>1</v>
      </c>
      <c r="J30" s="57">
        <v>4</v>
      </c>
      <c r="K30" s="57">
        <f t="shared" si="0"/>
        <v>4</v>
      </c>
    </row>
    <row r="31" spans="1:11" ht="26.1" customHeight="1" x14ac:dyDescent="0.25">
      <c r="A31" s="60"/>
      <c r="B31" s="60"/>
      <c r="C31" s="42" t="s">
        <v>72</v>
      </c>
      <c r="D31" s="42" t="s">
        <v>73</v>
      </c>
      <c r="E31" s="43" t="s">
        <v>34</v>
      </c>
      <c r="F31" s="43" t="s">
        <v>53</v>
      </c>
      <c r="G31" s="44">
        <v>0.95</v>
      </c>
      <c r="H31" s="48">
        <v>0.98</v>
      </c>
      <c r="I31" s="53">
        <v>1</v>
      </c>
      <c r="J31" s="57">
        <v>3</v>
      </c>
      <c r="K31" s="57">
        <f t="shared" si="0"/>
        <v>3</v>
      </c>
    </row>
    <row r="32" spans="1:11" ht="26.1" customHeight="1" x14ac:dyDescent="0.25">
      <c r="A32" s="59" t="s">
        <v>74</v>
      </c>
      <c r="B32" s="59"/>
      <c r="C32" s="59"/>
      <c r="D32" s="59"/>
      <c r="E32" s="59"/>
      <c r="F32" s="59"/>
      <c r="G32" s="59"/>
      <c r="H32" s="59"/>
      <c r="I32" s="59"/>
      <c r="J32" s="55">
        <f>SUM(J12:J31)</f>
        <v>100</v>
      </c>
      <c r="K32" s="55">
        <f>SUM(K12:K31)</f>
        <v>96</v>
      </c>
    </row>
    <row r="33" spans="1:11" ht="26.1" customHeight="1" x14ac:dyDescent="0.25">
      <c r="A33" s="86" t="s">
        <v>75</v>
      </c>
      <c r="B33" s="86"/>
      <c r="C33" s="86"/>
      <c r="D33" s="86"/>
      <c r="E33" s="86"/>
      <c r="F33" s="86"/>
      <c r="G33" s="86"/>
      <c r="H33" s="86"/>
      <c r="I33" s="86"/>
      <c r="J33" s="86"/>
      <c r="K33" s="86"/>
    </row>
  </sheetData>
  <mergeCells count="36">
    <mergeCell ref="A1:K1"/>
    <mergeCell ref="A2:K2"/>
    <mergeCell ref="D5:E5"/>
    <mergeCell ref="F5:G5"/>
    <mergeCell ref="H5:I5"/>
    <mergeCell ref="J5:K5"/>
    <mergeCell ref="D3:G4"/>
    <mergeCell ref="A3:C4"/>
    <mergeCell ref="A5:C6"/>
    <mergeCell ref="D6:E6"/>
    <mergeCell ref="F6:G6"/>
    <mergeCell ref="H6:I6"/>
    <mergeCell ref="J6:K6"/>
    <mergeCell ref="D7:G7"/>
    <mergeCell ref="H7:K7"/>
    <mergeCell ref="A32:I32"/>
    <mergeCell ref="A33:K33"/>
    <mergeCell ref="C12:C16"/>
    <mergeCell ref="C17:C22"/>
    <mergeCell ref="C23:C27"/>
    <mergeCell ref="A28:B31"/>
    <mergeCell ref="A23:B27"/>
    <mergeCell ref="A7:C9"/>
    <mergeCell ref="A12:B16"/>
    <mergeCell ref="D8:G9"/>
    <mergeCell ref="H8:K9"/>
    <mergeCell ref="A17:B22"/>
    <mergeCell ref="A10:D10"/>
    <mergeCell ref="A11:B11"/>
    <mergeCell ref="E10:E11"/>
    <mergeCell ref="F10:F11"/>
    <mergeCell ref="G10:G11"/>
    <mergeCell ref="H10:H11"/>
    <mergeCell ref="I10:I11"/>
    <mergeCell ref="J10:J11"/>
    <mergeCell ref="K10:K11"/>
  </mergeCells>
  <phoneticPr fontId="21" type="noConversion"/>
  <printOptions horizontalCentered="1"/>
  <pageMargins left="0.196527777777778" right="0.156944444444444" top="0.23611111111111099" bottom="0.196527777777778" header="0.118055555555556" footer="0.15694444444444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
  <sheetViews>
    <sheetView tabSelected="1" workbookViewId="0">
      <selection activeCell="A2" sqref="A2:H28"/>
    </sheetView>
  </sheetViews>
  <sheetFormatPr defaultColWidth="9" defaultRowHeight="40.049999999999997" customHeight="1" x14ac:dyDescent="0.25"/>
  <cols>
    <col min="1" max="1" width="5.88671875" style="23" customWidth="1"/>
    <col min="2" max="2" width="9.6640625" style="23" customWidth="1"/>
    <col min="3" max="3" width="17.88671875" style="23" customWidth="1"/>
    <col min="4" max="4" width="46.21875" style="23" customWidth="1"/>
    <col min="5" max="5" width="5.88671875" style="23" customWidth="1"/>
    <col min="6" max="6" width="64.109375" style="23" customWidth="1"/>
    <col min="7" max="7" width="4.109375" style="24" customWidth="1"/>
    <col min="8" max="8" width="22.44140625" style="23" hidden="1" customWidth="1"/>
    <col min="9" max="16384" width="9" style="23"/>
  </cols>
  <sheetData>
    <row r="1" spans="1:8" ht="21" customHeight="1" x14ac:dyDescent="0.25">
      <c r="A1" s="79" t="s">
        <v>76</v>
      </c>
      <c r="B1" s="79"/>
      <c r="C1" s="79"/>
      <c r="D1" s="79"/>
      <c r="E1" s="79"/>
      <c r="F1" s="79"/>
      <c r="G1" s="3"/>
    </row>
    <row r="2" spans="1:8" ht="30.6" x14ac:dyDescent="0.25">
      <c r="A2" s="80" t="s">
        <v>77</v>
      </c>
      <c r="B2" s="81"/>
      <c r="C2" s="81"/>
      <c r="D2" s="81"/>
      <c r="E2" s="81"/>
      <c r="F2" s="81"/>
      <c r="G2" s="81"/>
      <c r="H2" s="81"/>
    </row>
    <row r="3" spans="1:8" ht="24" x14ac:dyDescent="0.25">
      <c r="A3" s="4" t="s">
        <v>28</v>
      </c>
      <c r="B3" s="5" t="s">
        <v>29</v>
      </c>
      <c r="C3" s="5" t="s">
        <v>30</v>
      </c>
      <c r="D3" s="5" t="s">
        <v>78</v>
      </c>
      <c r="E3" s="5" t="s">
        <v>79</v>
      </c>
      <c r="F3" s="5" t="s">
        <v>80</v>
      </c>
      <c r="G3" s="5" t="s">
        <v>81</v>
      </c>
      <c r="H3" s="25" t="s">
        <v>75</v>
      </c>
    </row>
    <row r="4" spans="1:8" ht="49.95" customHeight="1" x14ac:dyDescent="0.25">
      <c r="A4" s="70" t="s">
        <v>31</v>
      </c>
      <c r="B4" s="74" t="s">
        <v>32</v>
      </c>
      <c r="C4" s="14" t="s">
        <v>33</v>
      </c>
      <c r="D4" s="15" t="s">
        <v>82</v>
      </c>
      <c r="E4" s="7">
        <v>4</v>
      </c>
      <c r="F4" s="15" t="s">
        <v>83</v>
      </c>
      <c r="G4" s="7">
        <v>4</v>
      </c>
      <c r="H4" s="26">
        <f>3028872020.22/3131185992.21</f>
        <v>0.9673242112590742</v>
      </c>
    </row>
    <row r="5" spans="1:8" ht="57" customHeight="1" x14ac:dyDescent="0.25">
      <c r="A5" s="71"/>
      <c r="B5" s="74"/>
      <c r="C5" s="14" t="s">
        <v>36</v>
      </c>
      <c r="D5" s="15" t="s">
        <v>84</v>
      </c>
      <c r="E5" s="7">
        <v>4</v>
      </c>
      <c r="F5" s="15" t="s">
        <v>85</v>
      </c>
      <c r="G5" s="27">
        <v>2</v>
      </c>
      <c r="H5" s="28" t="s">
        <v>86</v>
      </c>
    </row>
    <row r="6" spans="1:8" ht="69" customHeight="1" x14ac:dyDescent="0.25">
      <c r="A6" s="71"/>
      <c r="B6" s="74"/>
      <c r="C6" s="14" t="s">
        <v>39</v>
      </c>
      <c r="D6" s="15" t="s">
        <v>87</v>
      </c>
      <c r="E6" s="7">
        <v>3</v>
      </c>
      <c r="F6" s="15" t="s">
        <v>88</v>
      </c>
      <c r="G6" s="7">
        <v>3</v>
      </c>
      <c r="H6" s="29" t="s">
        <v>89</v>
      </c>
    </row>
    <row r="7" spans="1:8" ht="33" customHeight="1" x14ac:dyDescent="0.25">
      <c r="A7" s="71"/>
      <c r="B7" s="74"/>
      <c r="C7" s="14" t="s">
        <v>41</v>
      </c>
      <c r="D7" s="15" t="s">
        <v>90</v>
      </c>
      <c r="E7" s="7">
        <v>2</v>
      </c>
      <c r="F7" s="15" t="s">
        <v>91</v>
      </c>
      <c r="G7" s="7">
        <v>2</v>
      </c>
      <c r="H7" s="26">
        <f>(2293043.17/2314330.87)*100%</f>
        <v>0.99080179058407492</v>
      </c>
    </row>
    <row r="8" spans="1:8" ht="39" customHeight="1" x14ac:dyDescent="0.25">
      <c r="A8" s="71"/>
      <c r="B8" s="74"/>
      <c r="C8" s="14" t="s">
        <v>42</v>
      </c>
      <c r="D8" s="15" t="s">
        <v>92</v>
      </c>
      <c r="E8" s="7">
        <v>2</v>
      </c>
      <c r="F8" s="15" t="s">
        <v>91</v>
      </c>
      <c r="G8" s="7">
        <v>2</v>
      </c>
      <c r="H8" s="26">
        <f>752879.89/1350000</f>
        <v>0.55768880740740745</v>
      </c>
    </row>
    <row r="9" spans="1:8" ht="15.6" x14ac:dyDescent="0.25">
      <c r="A9" s="66" t="s">
        <v>93</v>
      </c>
      <c r="B9" s="66"/>
      <c r="C9" s="66"/>
      <c r="D9" s="66"/>
      <c r="E9" s="30">
        <f>SUM(E4:E8)</f>
        <v>15</v>
      </c>
      <c r="F9" s="31"/>
      <c r="G9" s="30">
        <f>SUM(G4:G8)</f>
        <v>13</v>
      </c>
      <c r="H9" s="32"/>
    </row>
    <row r="10" spans="1:8" ht="49.05" customHeight="1" x14ac:dyDescent="0.25">
      <c r="A10" s="71" t="s">
        <v>43</v>
      </c>
      <c r="B10" s="75" t="s">
        <v>44</v>
      </c>
      <c r="C10" s="34" t="s">
        <v>45</v>
      </c>
      <c r="D10" s="35" t="s">
        <v>94</v>
      </c>
      <c r="E10" s="36">
        <v>6</v>
      </c>
      <c r="F10" s="35" t="s">
        <v>95</v>
      </c>
      <c r="G10" s="33">
        <f>E10</f>
        <v>6</v>
      </c>
      <c r="H10" s="32" t="s">
        <v>96</v>
      </c>
    </row>
    <row r="11" spans="1:8" ht="61.05" customHeight="1" x14ac:dyDescent="0.25">
      <c r="A11" s="71"/>
      <c r="B11" s="76"/>
      <c r="C11" s="11" t="s">
        <v>47</v>
      </c>
      <c r="D11" s="9" t="s">
        <v>97</v>
      </c>
      <c r="E11" s="36">
        <v>5</v>
      </c>
      <c r="F11" s="9" t="s">
        <v>98</v>
      </c>
      <c r="G11" s="33">
        <f>E11</f>
        <v>5</v>
      </c>
      <c r="H11" s="32" t="s">
        <v>99</v>
      </c>
    </row>
    <row r="12" spans="1:8" ht="51" customHeight="1" x14ac:dyDescent="0.25">
      <c r="A12" s="71"/>
      <c r="B12" s="76"/>
      <c r="C12" s="11" t="s">
        <v>48</v>
      </c>
      <c r="D12" s="9" t="s">
        <v>100</v>
      </c>
      <c r="E12" s="36">
        <v>5</v>
      </c>
      <c r="F12" s="9" t="s">
        <v>101</v>
      </c>
      <c r="G12" s="33">
        <f>E12</f>
        <v>5</v>
      </c>
      <c r="H12" s="37" t="s">
        <v>102</v>
      </c>
    </row>
    <row r="13" spans="1:8" ht="61.95" customHeight="1" x14ac:dyDescent="0.25">
      <c r="A13" s="71"/>
      <c r="B13" s="76"/>
      <c r="C13" s="11" t="s">
        <v>49</v>
      </c>
      <c r="D13" s="9" t="s">
        <v>103</v>
      </c>
      <c r="E13" s="36">
        <v>5</v>
      </c>
      <c r="F13" s="9" t="s">
        <v>104</v>
      </c>
      <c r="G13" s="33">
        <f>E13</f>
        <v>5</v>
      </c>
      <c r="H13" s="32" t="s">
        <v>49</v>
      </c>
    </row>
    <row r="14" spans="1:8" ht="61.05" customHeight="1" x14ac:dyDescent="0.25">
      <c r="A14" s="71"/>
      <c r="B14" s="76"/>
      <c r="C14" s="11" t="s">
        <v>50</v>
      </c>
      <c r="D14" s="9" t="s">
        <v>105</v>
      </c>
      <c r="E14" s="36">
        <v>7</v>
      </c>
      <c r="F14" s="9" t="s">
        <v>106</v>
      </c>
      <c r="G14" s="33">
        <f>E14</f>
        <v>7</v>
      </c>
      <c r="H14" s="37" t="s">
        <v>107</v>
      </c>
    </row>
    <row r="15" spans="1:8" ht="33" customHeight="1" x14ac:dyDescent="0.25">
      <c r="A15" s="72"/>
      <c r="B15" s="76"/>
      <c r="C15" s="11" t="s">
        <v>51</v>
      </c>
      <c r="D15" s="9" t="s">
        <v>108</v>
      </c>
      <c r="E15" s="38">
        <v>7</v>
      </c>
      <c r="F15" s="9" t="s">
        <v>109</v>
      </c>
      <c r="G15" s="29">
        <v>7</v>
      </c>
      <c r="H15" s="32"/>
    </row>
    <row r="16" spans="1:8" ht="15" customHeight="1" x14ac:dyDescent="0.25">
      <c r="A16" s="39"/>
      <c r="B16" s="66" t="s">
        <v>93</v>
      </c>
      <c r="C16" s="66"/>
      <c r="D16" s="12"/>
      <c r="E16" s="6">
        <f>SUM(E10:E15)</f>
        <v>35</v>
      </c>
      <c r="F16" s="6"/>
      <c r="G16" s="6">
        <f>SUM(G10:G15)</f>
        <v>35</v>
      </c>
      <c r="H16" s="32"/>
    </row>
    <row r="17" spans="1:8" ht="37.950000000000003" customHeight="1" x14ac:dyDescent="0.25">
      <c r="A17" s="70" t="s">
        <v>55</v>
      </c>
      <c r="B17" s="77" t="s">
        <v>56</v>
      </c>
      <c r="C17" s="11" t="s">
        <v>57</v>
      </c>
      <c r="D17" s="16" t="s">
        <v>110</v>
      </c>
      <c r="E17" s="7">
        <v>7</v>
      </c>
      <c r="F17" s="16" t="s">
        <v>111</v>
      </c>
      <c r="G17" s="6">
        <v>7</v>
      </c>
      <c r="H17" s="32" t="s">
        <v>112</v>
      </c>
    </row>
    <row r="18" spans="1:8" ht="78" customHeight="1" x14ac:dyDescent="0.25">
      <c r="A18" s="71"/>
      <c r="B18" s="78"/>
      <c r="C18" s="11" t="s">
        <v>59</v>
      </c>
      <c r="D18" s="16" t="s">
        <v>113</v>
      </c>
      <c r="E18" s="7">
        <v>7</v>
      </c>
      <c r="F18" s="9" t="s">
        <v>114</v>
      </c>
      <c r="G18" s="6">
        <v>7</v>
      </c>
      <c r="H18" s="32"/>
    </row>
    <row r="19" spans="1:8" ht="37.049999999999997" customHeight="1" x14ac:dyDescent="0.25">
      <c r="A19" s="71"/>
      <c r="B19" s="78"/>
      <c r="C19" s="11" t="s">
        <v>61</v>
      </c>
      <c r="D19" s="16" t="s">
        <v>115</v>
      </c>
      <c r="E19" s="7">
        <v>7</v>
      </c>
      <c r="F19" s="9" t="s">
        <v>116</v>
      </c>
      <c r="G19" s="6">
        <v>7</v>
      </c>
      <c r="H19" s="32" t="s">
        <v>117</v>
      </c>
    </row>
    <row r="20" spans="1:8" ht="81" customHeight="1" x14ac:dyDescent="0.25">
      <c r="A20" s="71"/>
      <c r="B20" s="78"/>
      <c r="C20" s="11" t="s">
        <v>63</v>
      </c>
      <c r="D20" s="16" t="s">
        <v>118</v>
      </c>
      <c r="E20" s="7">
        <v>7</v>
      </c>
      <c r="F20" s="9" t="s">
        <v>119</v>
      </c>
      <c r="G20" s="7">
        <v>7</v>
      </c>
      <c r="H20" s="32" t="s">
        <v>120</v>
      </c>
    </row>
    <row r="21" spans="1:8" ht="79.05" customHeight="1" x14ac:dyDescent="0.25">
      <c r="A21" s="71"/>
      <c r="B21" s="78"/>
      <c r="C21" s="11" t="s">
        <v>64</v>
      </c>
      <c r="D21" s="16" t="s">
        <v>121</v>
      </c>
      <c r="E21" s="7">
        <v>7</v>
      </c>
      <c r="F21" s="9" t="s">
        <v>122</v>
      </c>
      <c r="G21" s="7">
        <v>7</v>
      </c>
      <c r="H21" s="32"/>
    </row>
    <row r="22" spans="1:8" ht="14.4" x14ac:dyDescent="0.25">
      <c r="A22" s="72"/>
      <c r="B22" s="66" t="s">
        <v>93</v>
      </c>
      <c r="C22" s="66"/>
      <c r="D22" s="17"/>
      <c r="E22" s="6">
        <f>SUM(E17:E21)</f>
        <v>35</v>
      </c>
      <c r="F22" s="6"/>
      <c r="G22" s="6">
        <f>SUM(G17:G21)</f>
        <v>35</v>
      </c>
      <c r="H22" s="32"/>
    </row>
    <row r="23" spans="1:8" ht="72" customHeight="1" x14ac:dyDescent="0.25">
      <c r="A23" s="73" t="s">
        <v>65</v>
      </c>
      <c r="B23" s="7" t="s">
        <v>66</v>
      </c>
      <c r="C23" s="18" t="s">
        <v>67</v>
      </c>
      <c r="D23" s="18" t="s">
        <v>123</v>
      </c>
      <c r="E23" s="7">
        <v>4</v>
      </c>
      <c r="F23" s="9" t="s">
        <v>124</v>
      </c>
      <c r="G23" s="27">
        <v>3</v>
      </c>
      <c r="H23" s="32"/>
    </row>
    <row r="24" spans="1:8" ht="81" customHeight="1" x14ac:dyDescent="0.25">
      <c r="A24" s="73"/>
      <c r="B24" s="7" t="s">
        <v>68</v>
      </c>
      <c r="C24" s="18" t="s">
        <v>69</v>
      </c>
      <c r="D24" s="19" t="s">
        <v>125</v>
      </c>
      <c r="E24" s="7">
        <v>4</v>
      </c>
      <c r="F24" s="9" t="s">
        <v>126</v>
      </c>
      <c r="G24" s="27">
        <v>3</v>
      </c>
      <c r="H24" s="32"/>
    </row>
    <row r="25" spans="1:8" ht="82.05" customHeight="1" x14ac:dyDescent="0.25">
      <c r="A25" s="73"/>
      <c r="B25" s="7" t="s">
        <v>70</v>
      </c>
      <c r="C25" s="18" t="s">
        <v>71</v>
      </c>
      <c r="D25" s="19" t="s">
        <v>127</v>
      </c>
      <c r="E25" s="7">
        <v>4</v>
      </c>
      <c r="F25" s="9" t="s">
        <v>128</v>
      </c>
      <c r="G25" s="7">
        <f>E25</f>
        <v>4</v>
      </c>
      <c r="H25" s="32"/>
    </row>
    <row r="26" spans="1:8" ht="42" customHeight="1" x14ac:dyDescent="0.25">
      <c r="A26" s="73"/>
      <c r="B26" s="7" t="s">
        <v>129</v>
      </c>
      <c r="C26" s="18" t="s">
        <v>73</v>
      </c>
      <c r="D26" s="18" t="s">
        <v>130</v>
      </c>
      <c r="E26" s="7">
        <v>3</v>
      </c>
      <c r="F26" s="9" t="s">
        <v>131</v>
      </c>
      <c r="G26" s="7">
        <f>E26</f>
        <v>3</v>
      </c>
      <c r="H26" s="32"/>
    </row>
    <row r="27" spans="1:8" ht="21" customHeight="1" x14ac:dyDescent="0.25">
      <c r="A27" s="73"/>
      <c r="B27" s="66" t="s">
        <v>93</v>
      </c>
      <c r="C27" s="66"/>
      <c r="D27" s="12"/>
      <c r="E27" s="6">
        <f>SUM(E23:E26)</f>
        <v>15</v>
      </c>
      <c r="F27" s="20"/>
      <c r="G27" s="6">
        <f>G23+G24+G25+G26</f>
        <v>13</v>
      </c>
      <c r="H27" s="32"/>
    </row>
    <row r="28" spans="1:8" ht="18" customHeight="1" x14ac:dyDescent="0.25">
      <c r="A28" s="67" t="s">
        <v>132</v>
      </c>
      <c r="B28" s="68"/>
      <c r="C28" s="69"/>
      <c r="D28" s="21"/>
      <c r="E28" s="22">
        <f>E9+E16+E22+E27</f>
        <v>100</v>
      </c>
      <c r="F28" s="22"/>
      <c r="G28" s="22">
        <f>G9+G16+G22+G27</f>
        <v>96</v>
      </c>
      <c r="H28" s="32"/>
    </row>
  </sheetData>
  <mergeCells count="14">
    <mergeCell ref="A1:F1"/>
    <mergeCell ref="A2:H2"/>
    <mergeCell ref="A9:D9"/>
    <mergeCell ref="B16:C16"/>
    <mergeCell ref="B22:C22"/>
    <mergeCell ref="B27:C27"/>
    <mergeCell ref="A28:C28"/>
    <mergeCell ref="A4:A8"/>
    <mergeCell ref="A10:A15"/>
    <mergeCell ref="A17:A22"/>
    <mergeCell ref="A23:A27"/>
    <mergeCell ref="B4:B8"/>
    <mergeCell ref="B10:B15"/>
    <mergeCell ref="B17:B21"/>
  </mergeCells>
  <phoneticPr fontId="21" type="noConversion"/>
  <pageMargins left="0.31458333333333299" right="0.23611111111111099" top="0.55069444444444404" bottom="0.55069444444444404" header="0.118055555555556" footer="0.118055555555556"/>
  <pageSetup paperSize="9" scale="94" fitToHeight="0" orientation="landscape" r:id="rId1"/>
  <headerFooter>
    <oddFooter>&amp;C第 &amp;P 页，共 &amp;N 页</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4"/>
  <sheetViews>
    <sheetView topLeftCell="A18" workbookViewId="0">
      <selection activeCell="C13" sqref="C13"/>
    </sheetView>
  </sheetViews>
  <sheetFormatPr defaultColWidth="9" defaultRowHeight="40.049999999999997" customHeight="1" x14ac:dyDescent="0.25"/>
  <cols>
    <col min="1" max="1" width="9" style="1"/>
    <col min="2" max="2" width="13.6640625" style="1" customWidth="1"/>
    <col min="3" max="3" width="17.88671875" style="1" customWidth="1"/>
    <col min="4" max="4" width="46.21875" style="1" customWidth="1"/>
    <col min="5" max="5" width="5.88671875" style="1" customWidth="1"/>
    <col min="6" max="6" width="78.33203125" style="1" customWidth="1"/>
    <col min="7" max="7" width="9.6640625" style="2" customWidth="1"/>
    <col min="8" max="16384" width="9" style="1"/>
  </cols>
  <sheetData>
    <row r="1" spans="1:7" ht="21" customHeight="1" x14ac:dyDescent="0.25">
      <c r="A1" s="82" t="s">
        <v>133</v>
      </c>
      <c r="B1" s="82"/>
      <c r="C1" s="82"/>
      <c r="D1" s="82"/>
      <c r="E1" s="82"/>
      <c r="F1" s="82"/>
      <c r="G1" s="3"/>
    </row>
    <row r="2" spans="1:7" ht="30.6" x14ac:dyDescent="0.25">
      <c r="A2" s="83" t="s">
        <v>134</v>
      </c>
      <c r="B2" s="84"/>
      <c r="C2" s="84"/>
      <c r="D2" s="84"/>
      <c r="E2" s="84"/>
      <c r="F2" s="84"/>
      <c r="G2" s="85"/>
    </row>
    <row r="3" spans="1:7" ht="23.25" customHeight="1" x14ac:dyDescent="0.25">
      <c r="A3" s="4" t="s">
        <v>28</v>
      </c>
      <c r="B3" s="5" t="s">
        <v>29</v>
      </c>
      <c r="C3" s="5" t="s">
        <v>30</v>
      </c>
      <c r="D3" s="5" t="s">
        <v>78</v>
      </c>
      <c r="E3" s="5" t="s">
        <v>79</v>
      </c>
      <c r="F3" s="5" t="s">
        <v>80</v>
      </c>
      <c r="G3" s="6" t="s">
        <v>81</v>
      </c>
    </row>
    <row r="4" spans="1:7" ht="52.5" customHeight="1" x14ac:dyDescent="0.25">
      <c r="A4" s="73" t="s">
        <v>31</v>
      </c>
      <c r="B4" s="76" t="s">
        <v>135</v>
      </c>
      <c r="C4" s="8" t="s">
        <v>136</v>
      </c>
      <c r="D4" s="9" t="s">
        <v>137</v>
      </c>
      <c r="E4" s="10">
        <v>1</v>
      </c>
      <c r="F4" s="9" t="s">
        <v>138</v>
      </c>
      <c r="G4" s="6">
        <v>1</v>
      </c>
    </row>
    <row r="5" spans="1:7" ht="70.5" customHeight="1" x14ac:dyDescent="0.25">
      <c r="A5" s="73"/>
      <c r="B5" s="76"/>
      <c r="C5" s="8" t="s">
        <v>139</v>
      </c>
      <c r="D5" s="9" t="s">
        <v>140</v>
      </c>
      <c r="E5" s="10">
        <v>2</v>
      </c>
      <c r="F5" s="9" t="s">
        <v>141</v>
      </c>
      <c r="G5" s="6">
        <v>2</v>
      </c>
    </row>
    <row r="6" spans="1:7" ht="40.049999999999997" customHeight="1" x14ac:dyDescent="0.25">
      <c r="A6" s="73"/>
      <c r="B6" s="76" t="s">
        <v>142</v>
      </c>
      <c r="C6" s="11" t="s">
        <v>143</v>
      </c>
      <c r="D6" s="9" t="s">
        <v>144</v>
      </c>
      <c r="E6" s="7">
        <v>2</v>
      </c>
      <c r="F6" s="9" t="s">
        <v>145</v>
      </c>
      <c r="G6" s="6">
        <v>2</v>
      </c>
    </row>
    <row r="7" spans="1:7" ht="40.049999999999997" customHeight="1" x14ac:dyDescent="0.25">
      <c r="A7" s="73"/>
      <c r="B7" s="76"/>
      <c r="C7" s="11" t="s">
        <v>146</v>
      </c>
      <c r="D7" s="9" t="s">
        <v>147</v>
      </c>
      <c r="E7" s="7">
        <v>2</v>
      </c>
      <c r="F7" s="9" t="s">
        <v>148</v>
      </c>
      <c r="G7" s="6">
        <v>0.5</v>
      </c>
    </row>
    <row r="8" spans="1:7" ht="14.4" x14ac:dyDescent="0.25">
      <c r="A8" s="73"/>
      <c r="B8" s="66" t="s">
        <v>93</v>
      </c>
      <c r="C8" s="66"/>
      <c r="D8" s="12"/>
      <c r="E8" s="6">
        <f>SUM(E4:E7)</f>
        <v>7</v>
      </c>
      <c r="F8" s="12"/>
      <c r="G8" s="6">
        <f>SUM(G4:G7)</f>
        <v>5.5</v>
      </c>
    </row>
    <row r="9" spans="1:7" ht="40.049999999999997" customHeight="1" x14ac:dyDescent="0.25">
      <c r="A9" s="73" t="s">
        <v>43</v>
      </c>
      <c r="B9" s="74" t="s">
        <v>32</v>
      </c>
      <c r="C9" s="14" t="s">
        <v>149</v>
      </c>
      <c r="D9" s="15" t="s">
        <v>150</v>
      </c>
      <c r="E9" s="13">
        <v>1.5</v>
      </c>
      <c r="F9" s="15" t="s">
        <v>151</v>
      </c>
      <c r="G9" s="6">
        <v>1.5</v>
      </c>
    </row>
    <row r="10" spans="1:7" ht="40.049999999999997" customHeight="1" x14ac:dyDescent="0.25">
      <c r="A10" s="73"/>
      <c r="B10" s="74"/>
      <c r="C10" s="14" t="s">
        <v>36</v>
      </c>
      <c r="D10" s="15" t="s">
        <v>84</v>
      </c>
      <c r="E10" s="13">
        <v>1.5</v>
      </c>
      <c r="F10" s="15" t="s">
        <v>152</v>
      </c>
      <c r="G10" s="6">
        <v>1</v>
      </c>
    </row>
    <row r="11" spans="1:7" ht="65.25" customHeight="1" x14ac:dyDescent="0.25">
      <c r="A11" s="73"/>
      <c r="B11" s="74"/>
      <c r="C11" s="14" t="s">
        <v>39</v>
      </c>
      <c r="D11" s="15" t="s">
        <v>87</v>
      </c>
      <c r="E11" s="13">
        <v>1.5</v>
      </c>
      <c r="F11" s="15" t="s">
        <v>88</v>
      </c>
      <c r="G11" s="6">
        <v>1.5</v>
      </c>
    </row>
    <row r="12" spans="1:7" ht="40.049999999999997" customHeight="1" x14ac:dyDescent="0.25">
      <c r="A12" s="73"/>
      <c r="B12" s="74"/>
      <c r="C12" s="14" t="s">
        <v>41</v>
      </c>
      <c r="D12" s="15" t="s">
        <v>90</v>
      </c>
      <c r="E12" s="13">
        <v>1.5</v>
      </c>
      <c r="F12" s="15" t="s">
        <v>91</v>
      </c>
      <c r="G12" s="6">
        <v>1.5</v>
      </c>
    </row>
    <row r="13" spans="1:7" ht="40.049999999999997" customHeight="1" x14ac:dyDescent="0.25">
      <c r="A13" s="73"/>
      <c r="B13" s="74"/>
      <c r="C13" s="14" t="s">
        <v>42</v>
      </c>
      <c r="D13" s="15" t="s">
        <v>92</v>
      </c>
      <c r="E13" s="13">
        <v>1.5</v>
      </c>
      <c r="F13" s="15" t="s">
        <v>91</v>
      </c>
      <c r="G13" s="6">
        <v>1.5</v>
      </c>
    </row>
    <row r="14" spans="1:7" ht="40.049999999999997" customHeight="1" x14ac:dyDescent="0.25">
      <c r="A14" s="73"/>
      <c r="B14" s="74"/>
      <c r="C14" s="14" t="s">
        <v>153</v>
      </c>
      <c r="D14" s="15" t="s">
        <v>154</v>
      </c>
      <c r="E14" s="13">
        <v>1</v>
      </c>
      <c r="F14" s="15" t="s">
        <v>155</v>
      </c>
      <c r="G14" s="6">
        <v>1</v>
      </c>
    </row>
    <row r="15" spans="1:7" ht="40.049999999999997" customHeight="1" x14ac:dyDescent="0.25">
      <c r="A15" s="73"/>
      <c r="B15" s="76" t="s">
        <v>156</v>
      </c>
      <c r="C15" s="11" t="s">
        <v>45</v>
      </c>
      <c r="D15" s="9" t="s">
        <v>94</v>
      </c>
      <c r="E15" s="7">
        <v>1</v>
      </c>
      <c r="F15" s="9" t="s">
        <v>95</v>
      </c>
      <c r="G15" s="6">
        <v>1</v>
      </c>
    </row>
    <row r="16" spans="1:7" ht="60" customHeight="1" x14ac:dyDescent="0.25">
      <c r="A16" s="73"/>
      <c r="B16" s="76"/>
      <c r="C16" s="11" t="s">
        <v>47</v>
      </c>
      <c r="D16" s="9" t="s">
        <v>97</v>
      </c>
      <c r="E16" s="7">
        <v>5</v>
      </c>
      <c r="F16" s="9" t="s">
        <v>157</v>
      </c>
      <c r="G16" s="6">
        <v>5</v>
      </c>
    </row>
    <row r="17" spans="1:7" ht="40.049999999999997" customHeight="1" x14ac:dyDescent="0.25">
      <c r="A17" s="73"/>
      <c r="B17" s="76"/>
      <c r="C17" s="11" t="s">
        <v>50</v>
      </c>
      <c r="D17" s="9" t="s">
        <v>105</v>
      </c>
      <c r="E17" s="7">
        <v>1</v>
      </c>
      <c r="F17" s="9" t="s">
        <v>158</v>
      </c>
      <c r="G17" s="6">
        <v>1</v>
      </c>
    </row>
    <row r="18" spans="1:7" ht="40.049999999999997" customHeight="1" x14ac:dyDescent="0.25">
      <c r="A18" s="73"/>
      <c r="B18" s="76"/>
      <c r="C18" s="11" t="s">
        <v>48</v>
      </c>
      <c r="D18" s="9" t="s">
        <v>100</v>
      </c>
      <c r="E18" s="7">
        <v>3</v>
      </c>
      <c r="F18" s="9" t="s">
        <v>101</v>
      </c>
      <c r="G18" s="6">
        <v>3</v>
      </c>
    </row>
    <row r="19" spans="1:7" ht="60" customHeight="1" x14ac:dyDescent="0.25">
      <c r="A19" s="73"/>
      <c r="B19" s="76"/>
      <c r="C19" s="11" t="s">
        <v>49</v>
      </c>
      <c r="D19" s="9" t="s">
        <v>103</v>
      </c>
      <c r="E19" s="7">
        <v>1</v>
      </c>
      <c r="F19" s="9" t="s">
        <v>104</v>
      </c>
      <c r="G19" s="6">
        <v>1</v>
      </c>
    </row>
    <row r="20" spans="1:7" ht="47.25" customHeight="1" x14ac:dyDescent="0.25">
      <c r="A20" s="73"/>
      <c r="B20" s="76" t="s">
        <v>159</v>
      </c>
      <c r="C20" s="11" t="s">
        <v>45</v>
      </c>
      <c r="D20" s="9" t="s">
        <v>160</v>
      </c>
      <c r="E20" s="7">
        <v>1.5</v>
      </c>
      <c r="F20" s="9" t="s">
        <v>161</v>
      </c>
      <c r="G20" s="6">
        <v>1.5</v>
      </c>
    </row>
    <row r="21" spans="1:7" ht="56.25" customHeight="1" x14ac:dyDescent="0.25">
      <c r="A21" s="73"/>
      <c r="B21" s="76"/>
      <c r="C21" s="11" t="s">
        <v>162</v>
      </c>
      <c r="D21" s="9" t="s">
        <v>163</v>
      </c>
      <c r="E21" s="7">
        <v>2</v>
      </c>
      <c r="F21" s="9" t="s">
        <v>164</v>
      </c>
      <c r="G21" s="6">
        <v>2</v>
      </c>
    </row>
    <row r="22" spans="1:7" ht="40.049999999999997" customHeight="1" x14ac:dyDescent="0.25">
      <c r="A22" s="73"/>
      <c r="B22" s="76"/>
      <c r="C22" s="11" t="s">
        <v>165</v>
      </c>
      <c r="D22" s="9" t="s">
        <v>166</v>
      </c>
      <c r="E22" s="7">
        <v>1</v>
      </c>
      <c r="F22" s="9" t="s">
        <v>167</v>
      </c>
      <c r="G22" s="6">
        <v>1</v>
      </c>
    </row>
    <row r="23" spans="1:7" ht="21" customHeight="1" x14ac:dyDescent="0.25">
      <c r="A23" s="73"/>
      <c r="B23" s="66" t="s">
        <v>93</v>
      </c>
      <c r="C23" s="66"/>
      <c r="D23" s="12"/>
      <c r="E23" s="6">
        <f>SUM(E9:E22)</f>
        <v>24</v>
      </c>
      <c r="F23" s="12"/>
      <c r="G23" s="6">
        <v>23.5</v>
      </c>
    </row>
    <row r="24" spans="1:7" ht="72" customHeight="1" x14ac:dyDescent="0.25">
      <c r="A24" s="70" t="s">
        <v>55</v>
      </c>
      <c r="B24" s="77" t="s">
        <v>56</v>
      </c>
      <c r="C24" s="11" t="s">
        <v>168</v>
      </c>
      <c r="D24" s="16" t="s">
        <v>169</v>
      </c>
      <c r="E24" s="7">
        <v>9</v>
      </c>
      <c r="F24" s="9" t="s">
        <v>170</v>
      </c>
      <c r="G24" s="6">
        <v>9</v>
      </c>
    </row>
    <row r="25" spans="1:7" ht="55.05" customHeight="1" x14ac:dyDescent="0.25">
      <c r="A25" s="71"/>
      <c r="B25" s="78"/>
      <c r="C25" s="11" t="s">
        <v>171</v>
      </c>
      <c r="D25" s="16" t="s">
        <v>172</v>
      </c>
      <c r="E25" s="7">
        <v>9</v>
      </c>
      <c r="F25" s="9" t="s">
        <v>173</v>
      </c>
      <c r="G25" s="6">
        <v>9</v>
      </c>
    </row>
    <row r="26" spans="1:7" ht="69" customHeight="1" x14ac:dyDescent="0.25">
      <c r="A26" s="71"/>
      <c r="B26" s="78"/>
      <c r="C26" s="11" t="s">
        <v>63</v>
      </c>
      <c r="D26" s="16" t="s">
        <v>174</v>
      </c>
      <c r="E26" s="7">
        <v>9</v>
      </c>
      <c r="F26" s="9" t="s">
        <v>119</v>
      </c>
      <c r="G26" s="6">
        <v>9</v>
      </c>
    </row>
    <row r="27" spans="1:7" ht="87" customHeight="1" x14ac:dyDescent="0.25">
      <c r="A27" s="71"/>
      <c r="B27" s="78"/>
      <c r="C27" s="11" t="s">
        <v>64</v>
      </c>
      <c r="D27" s="16" t="s">
        <v>175</v>
      </c>
      <c r="E27" s="7">
        <v>9</v>
      </c>
      <c r="F27" s="9" t="s">
        <v>122</v>
      </c>
      <c r="G27" s="6">
        <v>9</v>
      </c>
    </row>
    <row r="28" spans="1:7" ht="22.95" customHeight="1" x14ac:dyDescent="0.25">
      <c r="A28" s="72"/>
      <c r="B28" s="66" t="s">
        <v>93</v>
      </c>
      <c r="C28" s="66"/>
      <c r="D28" s="17"/>
      <c r="E28" s="6">
        <v>36</v>
      </c>
      <c r="F28" s="12"/>
      <c r="G28" s="6">
        <v>36</v>
      </c>
    </row>
    <row r="29" spans="1:7" ht="58.95" customHeight="1" x14ac:dyDescent="0.25">
      <c r="A29" s="73" t="s">
        <v>65</v>
      </c>
      <c r="B29" s="7" t="s">
        <v>66</v>
      </c>
      <c r="C29" s="18" t="s">
        <v>67</v>
      </c>
      <c r="D29" s="18" t="s">
        <v>123</v>
      </c>
      <c r="E29" s="7">
        <v>9</v>
      </c>
      <c r="F29" s="9" t="s">
        <v>124</v>
      </c>
      <c r="G29" s="6">
        <v>8</v>
      </c>
    </row>
    <row r="30" spans="1:7" ht="67.95" customHeight="1" x14ac:dyDescent="0.25">
      <c r="A30" s="73"/>
      <c r="B30" s="7" t="s">
        <v>68</v>
      </c>
      <c r="C30" s="18" t="s">
        <v>69</v>
      </c>
      <c r="D30" s="19" t="s">
        <v>125</v>
      </c>
      <c r="E30" s="7">
        <v>8</v>
      </c>
      <c r="F30" s="9" t="s">
        <v>126</v>
      </c>
      <c r="G30" s="6">
        <v>7</v>
      </c>
    </row>
    <row r="31" spans="1:7" ht="73.05" customHeight="1" x14ac:dyDescent="0.25">
      <c r="A31" s="73"/>
      <c r="B31" s="7" t="s">
        <v>70</v>
      </c>
      <c r="C31" s="18" t="s">
        <v>71</v>
      </c>
      <c r="D31" s="19" t="s">
        <v>127</v>
      </c>
      <c r="E31" s="7">
        <v>8</v>
      </c>
      <c r="F31" s="9" t="s">
        <v>128</v>
      </c>
      <c r="G31" s="6">
        <v>8</v>
      </c>
    </row>
    <row r="32" spans="1:7" ht="40.049999999999997" customHeight="1" x14ac:dyDescent="0.25">
      <c r="A32" s="73"/>
      <c r="B32" s="7" t="s">
        <v>129</v>
      </c>
      <c r="C32" s="18" t="s">
        <v>176</v>
      </c>
      <c r="D32" s="18" t="s">
        <v>177</v>
      </c>
      <c r="E32" s="7">
        <v>8</v>
      </c>
      <c r="F32" s="9" t="s">
        <v>178</v>
      </c>
      <c r="G32" s="6">
        <v>7.2</v>
      </c>
    </row>
    <row r="33" spans="1:7" ht="19.95" customHeight="1" x14ac:dyDescent="0.25">
      <c r="A33" s="73"/>
      <c r="B33" s="66" t="s">
        <v>93</v>
      </c>
      <c r="C33" s="66"/>
      <c r="D33" s="12"/>
      <c r="E33" s="6">
        <v>33</v>
      </c>
      <c r="F33" s="20"/>
      <c r="G33" s="6">
        <f>G29+G30+G31+G32</f>
        <v>30.2</v>
      </c>
    </row>
    <row r="34" spans="1:7" ht="21" customHeight="1" x14ac:dyDescent="0.25">
      <c r="A34" s="67" t="s">
        <v>132</v>
      </c>
      <c r="B34" s="68"/>
      <c r="C34" s="69"/>
      <c r="D34" s="21"/>
      <c r="E34" s="22">
        <f>E8+E23+E28+E33</f>
        <v>100</v>
      </c>
      <c r="F34" s="21"/>
      <c r="G34" s="6">
        <f>G8+G23+G28+G33</f>
        <v>95.2</v>
      </c>
    </row>
  </sheetData>
  <mergeCells count="17">
    <mergeCell ref="A1:F1"/>
    <mergeCell ref="A2:G2"/>
    <mergeCell ref="B8:C8"/>
    <mergeCell ref="B23:C23"/>
    <mergeCell ref="B28:C28"/>
    <mergeCell ref="B33:C33"/>
    <mergeCell ref="A34:C34"/>
    <mergeCell ref="A4:A8"/>
    <mergeCell ref="A9:A23"/>
    <mergeCell ref="A24:A28"/>
    <mergeCell ref="A29:A33"/>
    <mergeCell ref="B4:B5"/>
    <mergeCell ref="B6:B7"/>
    <mergeCell ref="B9:B14"/>
    <mergeCell ref="B15:B19"/>
    <mergeCell ref="B20:B22"/>
    <mergeCell ref="B24:B27"/>
  </mergeCells>
  <phoneticPr fontId="2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附件3</vt:lpstr>
      <vt:lpstr>附件3-1</vt:lpstr>
      <vt:lpstr>Sheet3</vt:lpstr>
      <vt:lpstr>附件3!Print_Area</vt:lpstr>
      <vt:lpstr>'附件3-1'!Print_Area</vt:lpstr>
      <vt:lpstr>'附件3-1'!Print_Titles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微软中国</cp:lastModifiedBy>
  <cp:lastPrinted>2022-10-13T01:08:12Z</cp:lastPrinted>
  <dcterms:created xsi:type="dcterms:W3CDTF">2006-09-16T00:00:00Z</dcterms:created>
  <dcterms:modified xsi:type="dcterms:W3CDTF">2022-10-13T01:08:16Z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F984A514DB1C4C29A6C3F7AC2AD48DF4</vt:lpwstr>
  </property>
  <property fmtid="{D5CDD505-2E9C-101B-9397-08002B2CF9AE}" pid="3" name="KSOProductBuildVer">
    <vt:lpwstr>2052-11.1.0.11369</vt:lpwstr>
  </property>
</Properties>
</file>