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775" windowHeight="12375"/>
  </bookViews>
  <sheets>
    <sheet name="对比表" sheetId="1" r:id="rId1"/>
  </sheets>
  <definedNames>
    <definedName name="_xlnm._FilterDatabase" localSheetId="0" hidden="1">对比表!$A$1:$F$47</definedName>
    <definedName name="_xlnm.Print_Area" localSheetId="0">对比表!$A$1:$H$47</definedName>
    <definedName name="_xlnm.Print_Titles" localSheetId="0">对比表!$1:3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<sst xmlns="http://schemas.openxmlformats.org/spreadsheetml/2006/main" count="122" uniqueCount="98">
  <si>
    <t>红学立交桥护栏改造工程工程量清单单价审核表</t>
  </si>
  <si>
    <t>制表单位：区财政局</t>
  </si>
  <si>
    <t>注：均已下浮5%，结算时不再下浮。</t>
  </si>
  <si>
    <t>编号</t>
  </si>
  <si>
    <t>项目名称</t>
  </si>
  <si>
    <t>主要工作内容</t>
  </si>
  <si>
    <t>单位</t>
  </si>
  <si>
    <t>工程量</t>
  </si>
  <si>
    <t>综合单价</t>
  </si>
  <si>
    <t>合价</t>
  </si>
  <si>
    <t>备注</t>
  </si>
  <si>
    <t>第100章至700章清单</t>
  </si>
  <si>
    <t>清单 第100章  总则</t>
  </si>
  <si>
    <t>102-3</t>
  </si>
  <si>
    <t>工程管理-安全生产费</t>
  </si>
  <si>
    <t>1.设置、完善、改造和维护安全防护设施设备支出；
2.配备、维护、保养应急救援的器材和设备支出和应急演练支出；
3.重大危险源和事故隐患评估、监控(包括远程监控)和整改支出；
4.安全生产检查、咨询、评价和安全生产标准化支出；
5.配备和更新现场作业人员安全防护用品支出；
6.安全生产宣传、教育、培训支出；
7.安全生产适用的新技术、新标准、新工艺、新装备的推广应用支出；
8.安全设施及特种设备检测检验支出；
9.其他与安全生产直接相关的支出
10.按各章清单合计金额（不含安全生产费）*1.5%计算</t>
  </si>
  <si>
    <t>总额</t>
  </si>
  <si>
    <t>1</t>
  </si>
  <si>
    <t>根据相关费率计算</t>
  </si>
  <si>
    <t>103-8</t>
  </si>
  <si>
    <t>临时工程与设施-防护措施费</t>
  </si>
  <si>
    <t>1.钢管制作、运输、安装、拆除；
2.防护网运输、安装、拆除</t>
  </si>
  <si>
    <t>103-7</t>
  </si>
  <si>
    <t>临时工程与设施-高速公路交通管制费</t>
  </si>
  <si>
    <t>1.临时围挡、标牌、警示灯、警示线等安装拆除
2.现场交通疏导、协调人员费
3.其他相关施工手续的办理审批、管理、工程周边社会关系协调、各种风险防范等所需的费用</t>
  </si>
  <si>
    <t>包干价</t>
  </si>
  <si>
    <t>清单 第200章  路基</t>
  </si>
  <si>
    <t>场地清理</t>
  </si>
  <si>
    <t>202-3</t>
  </si>
  <si>
    <t>拆除结构物</t>
  </si>
  <si>
    <t xml:space="preserve">        -c</t>
  </si>
  <si>
    <t>拆除混凝土结构（含外弃）</t>
  </si>
  <si>
    <t>1.凿除混凝土，清理现场，废料堆放、装车；
2.外运5km</t>
  </si>
  <si>
    <r>
      <rPr>
        <sz val="10"/>
        <color indexed="8"/>
        <rFont val="宋体"/>
        <charset val="134"/>
        <scheme val="minor"/>
      </rPr>
      <t>m</t>
    </r>
    <r>
      <rPr>
        <vertAlign val="superscript"/>
        <sz val="10"/>
        <color indexed="8"/>
        <rFont val="宋体"/>
        <charset val="134"/>
        <scheme val="minor"/>
      </rPr>
      <t>3</t>
    </r>
  </si>
  <si>
    <t xml:space="preserve">        -f</t>
  </si>
  <si>
    <t>拆除波形护栏（含外弃）</t>
  </si>
  <si>
    <t>1.拆除、装车
2.外运5km</t>
  </si>
  <si>
    <t>m</t>
  </si>
  <si>
    <t xml:space="preserve">        -g</t>
  </si>
  <si>
    <t>拆除桥梁防落物网（含外弃）</t>
  </si>
  <si>
    <t xml:space="preserve">        -h</t>
  </si>
  <si>
    <t>拆除既有铸铁管DN300（含外弃）</t>
  </si>
  <si>
    <t>排水工程</t>
  </si>
  <si>
    <t>207-1</t>
  </si>
  <si>
    <t>边沟</t>
  </si>
  <si>
    <t xml:space="preserve">        -d</t>
  </si>
  <si>
    <t>现浇混凝土边沟</t>
  </si>
  <si>
    <t>C20现浇混凝土</t>
  </si>
  <si>
    <t>1.混凝土运输、浇筑、养护
2.模板制作、安装、拆除</t>
  </si>
  <si>
    <t>207-7</t>
  </si>
  <si>
    <t>混凝土包封</t>
  </si>
  <si>
    <t>C25现浇混凝土（既有水管C25混凝土包封）</t>
  </si>
  <si>
    <t>清单 第400章  桥梁、涵洞</t>
  </si>
  <si>
    <t>钢筋</t>
  </si>
  <si>
    <t>403-4</t>
  </si>
  <si>
    <t>附属结构钢筋</t>
  </si>
  <si>
    <t xml:space="preserve">        -b</t>
  </si>
  <si>
    <t>带肋钢筋（HRB400、RRB400）含钻孔</t>
  </si>
  <si>
    <t>1.钢筋的保护、储存及除锈；
2.钢筋调直、接头；
3.钢筋截断、弯曲；
4.植筋定位、钻孔、清洁孔壁；
5.注胶植筋，静置固化
6.钢筋安设及固定</t>
  </si>
  <si>
    <t>kg</t>
  </si>
  <si>
    <t>403-5</t>
  </si>
  <si>
    <t>附属结构钢材</t>
  </si>
  <si>
    <t xml:space="preserve">        -a</t>
  </si>
  <si>
    <t>栏杆（含涂装）</t>
  </si>
  <si>
    <t>1.栏杆运输、安装、油漆</t>
  </si>
  <si>
    <t>防落网</t>
  </si>
  <si>
    <t>1.钢管柱安装；
2.网框、网面安装；
3.对防雷接地处理</t>
  </si>
  <si>
    <r>
      <rPr>
        <sz val="10"/>
        <color indexed="8"/>
        <rFont val="宋体"/>
        <charset val="134"/>
        <scheme val="minor"/>
      </rPr>
      <t>m</t>
    </r>
    <r>
      <rPr>
        <vertAlign val="superscript"/>
        <sz val="10"/>
        <color indexed="8"/>
        <rFont val="宋体"/>
        <charset val="134"/>
        <scheme val="minor"/>
      </rPr>
      <t>2</t>
    </r>
  </si>
  <si>
    <t>结构混凝土工程</t>
  </si>
  <si>
    <t xml:space="preserve"> 410-6</t>
  </si>
  <si>
    <t>现浇混凝土附属结构</t>
  </si>
  <si>
    <t>桥梁防撞护栏</t>
  </si>
  <si>
    <t>C30混凝土</t>
  </si>
  <si>
    <t>桥面铺装</t>
  </si>
  <si>
    <t>415-3</t>
  </si>
  <si>
    <t>桥面集中排水</t>
  </si>
  <si>
    <t>PVC-U排水管</t>
  </si>
  <si>
    <t>Φ100mm</t>
  </si>
  <si>
    <t>1.场地清理；
2.安拆作业平台；
3.钻孔安设排水管锚固件；
4.安设PVC管（DN100）</t>
  </si>
  <si>
    <t>清单 第600章  安全设施及预埋管线</t>
  </si>
  <si>
    <t>护栏</t>
  </si>
  <si>
    <t xml:space="preserve"> 602-3</t>
  </si>
  <si>
    <t>波形梁钢护栏起、终端头</t>
  </si>
  <si>
    <t>钢筋混凝土墙式护栏与波形梁护栏过渡段BT-2</t>
  </si>
  <si>
    <t>1.立柱Φ114*4.5*2100mm埋入安装；
2.波形梁及配件安装
3.钢板厚度2.5mm</t>
  </si>
  <si>
    <t>个</t>
  </si>
  <si>
    <t>道路交通标志</t>
  </si>
  <si>
    <t>604-1</t>
  </si>
  <si>
    <t>单柱式交通标志</t>
  </si>
  <si>
    <t>单柱式交通标志(□600*400mm，φ76*3.5*3200mm)</t>
  </si>
  <si>
    <t>1.基槽开挖；
2.钢筋及预埋件制作、安装；
3.商品混凝土运输、浇筑、养护
4.立柱、标志板及各种匹配件制作、安装
5.清理</t>
  </si>
  <si>
    <t>套</t>
  </si>
  <si>
    <r>
      <rPr>
        <sz val="10"/>
        <color indexed="8"/>
        <rFont val="宋体"/>
        <charset val="134"/>
        <scheme val="minor"/>
      </rPr>
      <t>单柱式交通标志(2</t>
    </r>
    <r>
      <rPr>
        <sz val="10"/>
        <color indexed="8"/>
        <rFont val="宋体"/>
        <charset val="134"/>
      </rPr>
      <t>φ</t>
    </r>
    <r>
      <rPr>
        <sz val="10"/>
        <color indexed="8"/>
        <rFont val="宋体"/>
        <charset val="134"/>
        <scheme val="minor"/>
      </rPr>
      <t>600</t>
    </r>
    <r>
      <rPr>
        <sz val="10"/>
        <color indexed="8"/>
        <rFont val="宋体"/>
        <charset val="134"/>
        <scheme val="minor"/>
      </rPr>
      <t>，φ114*3.5*3200mm)</t>
    </r>
  </si>
  <si>
    <t>道路交通标线</t>
  </si>
  <si>
    <t>605-7</t>
  </si>
  <si>
    <t>立面标记</t>
  </si>
  <si>
    <t>混凝土护栏刷反光漆</t>
  </si>
  <si>
    <t>1.表面清理；
2.刮（喷）涂黄黑色油漆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</si>
</sst>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  <numFmt numFmtId="178" formatCode="0_ "/>
  </numFmts>
  <fonts count="36">
    <font>
      <sz val="12"/>
      <color indexed="8"/>
      <name val="宋体"/>
      <charset val="134"/>
    </font>
    <font>
      <sz val="10"/>
      <color indexed="8"/>
      <name val="方正仿宋_GBK"/>
      <charset val="134"/>
    </font>
    <font>
      <b/>
      <sz val="18"/>
      <color rgb="FF000000"/>
      <name val="方正小标宋_GBK"/>
      <charset val="134"/>
    </font>
    <font>
      <sz val="11"/>
      <color indexed="8"/>
      <name val="方正仿宋_GBK"/>
      <charset val="134"/>
    </font>
    <font>
      <b/>
      <sz val="16"/>
      <color rgb="FF000000"/>
      <name val="宋体"/>
      <charset val="134"/>
    </font>
    <font>
      <b/>
      <sz val="10"/>
      <color rgb="FF000000"/>
      <name val="宋体"/>
      <charset val="134"/>
    </font>
    <font>
      <b/>
      <sz val="12"/>
      <color indexed="8"/>
      <name val="方正仿宋_GBK"/>
      <charset val="134"/>
    </font>
    <font>
      <b/>
      <sz val="12"/>
      <name val="方正仿宋_GBK"/>
      <charset val="134"/>
    </font>
    <font>
      <sz val="10"/>
      <color indexed="8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b/>
      <sz val="10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theme="1"/>
      <name val="宋体"/>
      <charset val="134"/>
      <scheme val="minor"/>
    </font>
    <font>
      <sz val="12"/>
      <name val="宋体"/>
      <charset val="134"/>
    </font>
    <font>
      <vertAlign val="superscript"/>
      <sz val="10"/>
      <color indexed="8"/>
      <name val="宋体"/>
      <charset val="134"/>
      <scheme val="minor"/>
    </font>
    <font>
      <sz val="10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2" borderId="3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3" fillId="4" borderId="6" applyNumberFormat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2" fillId="0" borderId="0"/>
    <xf numFmtId="0" fontId="33" fillId="0" borderId="0"/>
  </cellStyleXfs>
  <cellXfs count="30">
    <xf numFmtId="0" fontId="0" fillId="0" borderId="0" xfId="0" applyAlignment="1">
      <alignment horizontal="left" wrapText="1"/>
    </xf>
    <xf numFmtId="0" fontId="0" fillId="0" borderId="0" xfId="0" applyFont="1" applyFill="1" applyAlignment="1">
      <alignment horizontal="left" wrapText="1"/>
    </xf>
    <xf numFmtId="0" fontId="1" fillId="0" borderId="0" xfId="0" applyFont="1" applyFill="1" applyAlignment="1">
      <alignment horizontal="left" wrapText="1"/>
    </xf>
    <xf numFmtId="0" fontId="1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left" vertical="center"/>
    </xf>
    <xf numFmtId="0" fontId="3" fillId="0" borderId="0" xfId="0" applyNumberFormat="1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right" vertical="center" wrapText="1"/>
    </xf>
    <xf numFmtId="176" fontId="8" fillId="0" borderId="2" xfId="0" applyNumberFormat="1" applyFont="1" applyFill="1" applyBorder="1" applyAlignment="1">
      <alignment horizontal="right" vertical="center"/>
    </xf>
    <xf numFmtId="0" fontId="8" fillId="0" borderId="2" xfId="0" applyFont="1" applyFill="1" applyBorder="1" applyAlignment="1">
      <alignment horizontal="left" wrapText="1"/>
    </xf>
    <xf numFmtId="176" fontId="8" fillId="0" borderId="2" xfId="0" applyNumberFormat="1" applyFont="1" applyFill="1" applyBorder="1" applyAlignment="1">
      <alignment horizontal="right" vertical="center" wrapText="1"/>
    </xf>
    <xf numFmtId="0" fontId="10" fillId="0" borderId="2" xfId="0" applyFont="1" applyFill="1" applyBorder="1" applyAlignment="1">
      <alignment horizontal="left" vertical="center" wrapText="1"/>
    </xf>
    <xf numFmtId="177" fontId="8" fillId="0" borderId="2" xfId="0" applyNumberFormat="1" applyFont="1" applyFill="1" applyBorder="1" applyAlignment="1">
      <alignment horizontal="center" vertical="center" wrapText="1"/>
    </xf>
    <xf numFmtId="177" fontId="8" fillId="0" borderId="2" xfId="0" applyNumberFormat="1" applyFont="1" applyFill="1" applyBorder="1" applyAlignment="1">
      <alignment horizontal="right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178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2" xfId="0" applyFont="1" applyBorder="1" applyAlignment="1">
      <alignment horizontal="left" wrapText="1"/>
    </xf>
    <xf numFmtId="0" fontId="11" fillId="0" borderId="2" xfId="0" applyFont="1" applyFill="1" applyBorder="1" applyAlignment="1">
      <alignment horizontal="left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6" xfId="50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8"/>
  <sheetViews>
    <sheetView tabSelected="1" view="pageBreakPreview" zoomScaleNormal="100" workbookViewId="0">
      <selection activeCell="E6" sqref="E6"/>
    </sheetView>
  </sheetViews>
  <sheetFormatPr defaultColWidth="9" defaultRowHeight="14.25" outlineLevelCol="7"/>
  <cols>
    <col min="1" max="1" width="11.375" style="4" customWidth="1"/>
    <col min="2" max="2" width="24.5" customWidth="1"/>
    <col min="3" max="3" width="37.75" customWidth="1"/>
    <col min="4" max="4" width="9.375" customWidth="1"/>
    <col min="5" max="5" width="11" style="5" customWidth="1"/>
    <col min="6" max="6" width="10.75" customWidth="1"/>
    <col min="7" max="7" width="13.875" customWidth="1"/>
    <col min="8" max="8" width="11.625"/>
    <col min="10" max="10" width="14"/>
  </cols>
  <sheetData>
    <row r="1" ht="39" customHeight="1" spans="1:8">
      <c r="A1" s="6" t="s">
        <v>0</v>
      </c>
      <c r="B1" s="6"/>
      <c r="C1" s="6"/>
      <c r="D1" s="6"/>
      <c r="E1" s="6"/>
      <c r="F1" s="6"/>
      <c r="G1" s="6"/>
      <c r="H1" s="6"/>
    </row>
    <row r="2" ht="20.25" spans="1:8">
      <c r="A2" s="7" t="s">
        <v>1</v>
      </c>
      <c r="B2" s="8"/>
      <c r="C2" s="9"/>
      <c r="D2" s="10" t="s">
        <v>2</v>
      </c>
      <c r="E2" s="11"/>
      <c r="F2" s="11"/>
      <c r="G2" s="11"/>
      <c r="H2" s="11"/>
    </row>
    <row r="3" s="1" customFormat="1" ht="15.75" spans="1:8">
      <c r="A3" s="12" t="s">
        <v>3</v>
      </c>
      <c r="B3" s="13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4" t="s">
        <v>9</v>
      </c>
      <c r="H3" s="14" t="s">
        <v>10</v>
      </c>
    </row>
    <row r="4" s="2" customFormat="1" ht="12.75" spans="1:8">
      <c r="A4" s="15"/>
      <c r="B4" s="16" t="s">
        <v>11</v>
      </c>
      <c r="C4" s="15"/>
      <c r="D4" s="17"/>
      <c r="E4" s="17"/>
      <c r="F4" s="18"/>
      <c r="G4" s="19">
        <f>G5+G9+G22+G37</f>
        <v>321839.28</v>
      </c>
      <c r="H4" s="20"/>
    </row>
    <row r="5" s="2" customFormat="1" ht="12.75" spans="1:8">
      <c r="A5" s="15"/>
      <c r="B5" s="16" t="s">
        <v>12</v>
      </c>
      <c r="C5" s="15"/>
      <c r="D5" s="17"/>
      <c r="E5" s="17"/>
      <c r="F5" s="18"/>
      <c r="G5" s="21">
        <f>SUM(G6:G8)</f>
        <v>200596</v>
      </c>
      <c r="H5" s="20"/>
    </row>
    <row r="6" s="2" customFormat="1" ht="192" spans="1:8">
      <c r="A6" s="17" t="s">
        <v>13</v>
      </c>
      <c r="B6" s="22" t="s">
        <v>14</v>
      </c>
      <c r="C6" s="15" t="s">
        <v>15</v>
      </c>
      <c r="D6" s="17" t="s">
        <v>16</v>
      </c>
      <c r="E6" s="23" t="s">
        <v>17</v>
      </c>
      <c r="F6" s="24">
        <v>2304</v>
      </c>
      <c r="G6" s="21">
        <f t="shared" ref="G6:G8" si="0">ROUND(E6*F6,2)</f>
        <v>2304</v>
      </c>
      <c r="H6" s="25" t="s">
        <v>18</v>
      </c>
    </row>
    <row r="7" s="2" customFormat="1" ht="24" spans="1:8">
      <c r="A7" s="17" t="s">
        <v>19</v>
      </c>
      <c r="B7" s="22" t="s">
        <v>20</v>
      </c>
      <c r="C7" s="22" t="s">
        <v>21</v>
      </c>
      <c r="D7" s="17" t="s">
        <v>16</v>
      </c>
      <c r="E7" s="23" t="s">
        <v>17</v>
      </c>
      <c r="F7" s="24">
        <v>8292</v>
      </c>
      <c r="G7" s="21">
        <f t="shared" si="0"/>
        <v>8292</v>
      </c>
      <c r="H7" s="20"/>
    </row>
    <row r="8" s="2" customFormat="1" ht="48" spans="1:8">
      <c r="A8" s="17" t="s">
        <v>22</v>
      </c>
      <c r="B8" s="22" t="s">
        <v>23</v>
      </c>
      <c r="C8" s="15" t="s">
        <v>24</v>
      </c>
      <c r="D8" s="17" t="s">
        <v>16</v>
      </c>
      <c r="E8" s="26">
        <v>1</v>
      </c>
      <c r="F8" s="24">
        <v>190000</v>
      </c>
      <c r="G8" s="21">
        <f t="shared" si="0"/>
        <v>190000</v>
      </c>
      <c r="H8" s="25" t="s">
        <v>25</v>
      </c>
    </row>
    <row r="9" s="2" customFormat="1" ht="12.75" spans="1:8">
      <c r="A9" s="17"/>
      <c r="B9" s="16" t="s">
        <v>26</v>
      </c>
      <c r="C9" s="15"/>
      <c r="D9" s="17"/>
      <c r="E9" s="23"/>
      <c r="F9" s="24"/>
      <c r="G9" s="21">
        <f>SUM(G10:G21)</f>
        <v>20513.76</v>
      </c>
      <c r="H9" s="20"/>
    </row>
    <row r="10" s="2" customFormat="1" ht="12.75" spans="1:8">
      <c r="A10" s="17">
        <v>202</v>
      </c>
      <c r="B10" s="22" t="s">
        <v>27</v>
      </c>
      <c r="C10" s="15"/>
      <c r="D10" s="17"/>
      <c r="E10" s="23"/>
      <c r="F10" s="24"/>
      <c r="G10" s="21"/>
      <c r="H10" s="20"/>
    </row>
    <row r="11" s="2" customFormat="1" ht="12.75" spans="1:8">
      <c r="A11" s="17" t="s">
        <v>28</v>
      </c>
      <c r="B11" s="22" t="s">
        <v>29</v>
      </c>
      <c r="C11" s="15"/>
      <c r="D11" s="17"/>
      <c r="E11" s="23"/>
      <c r="F11" s="24"/>
      <c r="G11" s="21"/>
      <c r="H11" s="20"/>
    </row>
    <row r="12" s="2" customFormat="1" ht="24" spans="1:8">
      <c r="A12" s="18" t="s">
        <v>30</v>
      </c>
      <c r="B12" s="22" t="s">
        <v>31</v>
      </c>
      <c r="C12" s="15" t="s">
        <v>32</v>
      </c>
      <c r="D12" s="17" t="s">
        <v>33</v>
      </c>
      <c r="E12" s="23">
        <v>12.7</v>
      </c>
      <c r="F12" s="24">
        <v>507.48</v>
      </c>
      <c r="G12" s="21">
        <f t="shared" ref="G12:G15" si="1">ROUND(E12*F12,2)</f>
        <v>6445</v>
      </c>
      <c r="H12" s="20"/>
    </row>
    <row r="13" s="2" customFormat="1" ht="24" spans="1:8">
      <c r="A13" s="18" t="s">
        <v>34</v>
      </c>
      <c r="B13" s="22" t="s">
        <v>35</v>
      </c>
      <c r="C13" s="15" t="s">
        <v>36</v>
      </c>
      <c r="D13" s="17" t="s">
        <v>37</v>
      </c>
      <c r="E13" s="23">
        <v>24</v>
      </c>
      <c r="F13" s="24">
        <v>16</v>
      </c>
      <c r="G13" s="21">
        <f t="shared" si="1"/>
        <v>384</v>
      </c>
      <c r="H13" s="20"/>
    </row>
    <row r="14" s="2" customFormat="1" ht="24" spans="1:8">
      <c r="A14" s="18" t="s">
        <v>38</v>
      </c>
      <c r="B14" s="22" t="s">
        <v>39</v>
      </c>
      <c r="C14" s="15" t="s">
        <v>36</v>
      </c>
      <c r="D14" s="17" t="s">
        <v>37</v>
      </c>
      <c r="E14" s="23">
        <v>70</v>
      </c>
      <c r="F14" s="24">
        <v>9.21</v>
      </c>
      <c r="G14" s="21">
        <f t="shared" si="1"/>
        <v>644.7</v>
      </c>
      <c r="H14" s="20"/>
    </row>
    <row r="15" s="2" customFormat="1" ht="24" spans="1:8">
      <c r="A15" s="18" t="s">
        <v>40</v>
      </c>
      <c r="B15" s="22" t="s">
        <v>41</v>
      </c>
      <c r="C15" s="15" t="s">
        <v>36</v>
      </c>
      <c r="D15" s="17" t="s">
        <v>37</v>
      </c>
      <c r="E15" s="23">
        <v>35</v>
      </c>
      <c r="F15" s="24">
        <v>14.06</v>
      </c>
      <c r="G15" s="21">
        <f t="shared" si="1"/>
        <v>492.1</v>
      </c>
      <c r="H15" s="20"/>
    </row>
    <row r="16" s="2" customFormat="1" ht="12.75" spans="1:8">
      <c r="A16" s="17">
        <v>207</v>
      </c>
      <c r="B16" s="22" t="s">
        <v>42</v>
      </c>
      <c r="C16" s="15"/>
      <c r="D16" s="17"/>
      <c r="E16" s="23"/>
      <c r="F16" s="24"/>
      <c r="G16" s="21"/>
      <c r="H16" s="20"/>
    </row>
    <row r="17" s="2" customFormat="1" ht="12.75" spans="1:8">
      <c r="A17" s="17" t="s">
        <v>43</v>
      </c>
      <c r="B17" s="22" t="s">
        <v>44</v>
      </c>
      <c r="C17" s="15"/>
      <c r="D17" s="17"/>
      <c r="E17" s="23"/>
      <c r="F17" s="24"/>
      <c r="G17" s="21"/>
      <c r="H17" s="20"/>
    </row>
    <row r="18" s="2" customFormat="1" ht="12.75" spans="1:8">
      <c r="A18" s="18" t="s">
        <v>45</v>
      </c>
      <c r="B18" s="22" t="s">
        <v>46</v>
      </c>
      <c r="C18" s="15"/>
      <c r="D18" s="17"/>
      <c r="E18" s="23"/>
      <c r="F18" s="24"/>
      <c r="G18" s="21"/>
      <c r="H18" s="20"/>
    </row>
    <row r="19" s="2" customFormat="1" ht="24" spans="1:8">
      <c r="A19" s="27">
        <v>-2</v>
      </c>
      <c r="B19" s="22" t="s">
        <v>47</v>
      </c>
      <c r="C19" s="15" t="s">
        <v>48</v>
      </c>
      <c r="D19" s="17" t="s">
        <v>33</v>
      </c>
      <c r="E19" s="23">
        <v>7.44</v>
      </c>
      <c r="F19" s="24">
        <v>645.97</v>
      </c>
      <c r="G19" s="21">
        <f>ROUND(E19*F19,2)</f>
        <v>4806.02</v>
      </c>
      <c r="H19" s="20"/>
    </row>
    <row r="20" s="2" customFormat="1" ht="12.75" spans="1:8">
      <c r="A20" s="17" t="s">
        <v>49</v>
      </c>
      <c r="B20" s="22" t="s">
        <v>50</v>
      </c>
      <c r="C20" s="15"/>
      <c r="D20" s="17"/>
      <c r="E20" s="23"/>
      <c r="F20" s="24"/>
      <c r="G20" s="21"/>
      <c r="H20" s="20"/>
    </row>
    <row r="21" s="2" customFormat="1" ht="24" spans="1:8">
      <c r="A21" s="27">
        <v>-1</v>
      </c>
      <c r="B21" s="22" t="s">
        <v>51</v>
      </c>
      <c r="C21" s="15" t="s">
        <v>48</v>
      </c>
      <c r="D21" s="17" t="s">
        <v>33</v>
      </c>
      <c r="E21" s="23">
        <v>12.6</v>
      </c>
      <c r="F21" s="24">
        <v>614.44</v>
      </c>
      <c r="G21" s="21">
        <f>E21*F21</f>
        <v>7741.94</v>
      </c>
      <c r="H21" s="20"/>
    </row>
    <row r="22" s="3" customFormat="1" ht="12.75" spans="1:8">
      <c r="A22" s="17"/>
      <c r="B22" s="16" t="s">
        <v>52</v>
      </c>
      <c r="C22" s="15"/>
      <c r="D22" s="17"/>
      <c r="E22" s="23"/>
      <c r="F22" s="24"/>
      <c r="G22" s="21">
        <f>SUM(G23:G36)</f>
        <v>84314.6</v>
      </c>
      <c r="H22" s="28"/>
    </row>
    <row r="23" s="3" customFormat="1" ht="12.75" spans="1:8">
      <c r="A23" s="17">
        <v>403</v>
      </c>
      <c r="B23" s="22" t="s">
        <v>53</v>
      </c>
      <c r="C23" s="15"/>
      <c r="D23" s="17"/>
      <c r="E23" s="23"/>
      <c r="F23" s="24"/>
      <c r="G23" s="21"/>
      <c r="H23" s="28"/>
    </row>
    <row r="24" s="3" customFormat="1" ht="12.75" spans="1:8">
      <c r="A24" s="17" t="s">
        <v>54</v>
      </c>
      <c r="B24" s="22" t="s">
        <v>55</v>
      </c>
      <c r="C24" s="15"/>
      <c r="D24" s="17"/>
      <c r="E24" s="23"/>
      <c r="F24" s="24"/>
      <c r="G24" s="21"/>
      <c r="H24" s="28"/>
    </row>
    <row r="25" s="3" customFormat="1" ht="72" spans="1:8">
      <c r="A25" s="18" t="s">
        <v>56</v>
      </c>
      <c r="B25" s="22" t="s">
        <v>57</v>
      </c>
      <c r="C25" s="15" t="s">
        <v>58</v>
      </c>
      <c r="D25" s="17" t="s">
        <v>59</v>
      </c>
      <c r="E25" s="23">
        <v>1797</v>
      </c>
      <c r="F25" s="24">
        <v>10.79</v>
      </c>
      <c r="G25" s="21">
        <f t="shared" ref="G25" si="2">ROUND(E25*F25,2)</f>
        <v>19389.63</v>
      </c>
      <c r="H25" s="28"/>
    </row>
    <row r="26" s="3" customFormat="1" ht="12.75" spans="1:8">
      <c r="A26" s="17" t="s">
        <v>60</v>
      </c>
      <c r="B26" s="22" t="s">
        <v>61</v>
      </c>
      <c r="C26" s="15"/>
      <c r="D26" s="17"/>
      <c r="E26" s="23"/>
      <c r="F26" s="24"/>
      <c r="G26" s="21"/>
      <c r="H26" s="28"/>
    </row>
    <row r="27" s="3" customFormat="1" ht="12.75" spans="1:8">
      <c r="A27" s="18" t="s">
        <v>62</v>
      </c>
      <c r="B27" s="22" t="s">
        <v>63</v>
      </c>
      <c r="C27" s="15" t="s">
        <v>64</v>
      </c>
      <c r="D27" s="17" t="s">
        <v>59</v>
      </c>
      <c r="E27" s="23">
        <v>3302</v>
      </c>
      <c r="F27" s="24">
        <v>11.08</v>
      </c>
      <c r="G27" s="21">
        <f>F27*E27</f>
        <v>36586.16</v>
      </c>
      <c r="H27" s="28"/>
    </row>
    <row r="28" s="3" customFormat="1" ht="36" spans="1:8">
      <c r="A28" s="18" t="s">
        <v>30</v>
      </c>
      <c r="B28" s="15" t="s">
        <v>65</v>
      </c>
      <c r="C28" s="15" t="s">
        <v>66</v>
      </c>
      <c r="D28" s="17" t="s">
        <v>67</v>
      </c>
      <c r="E28" s="23">
        <v>70</v>
      </c>
      <c r="F28" s="24">
        <v>180.54</v>
      </c>
      <c r="G28" s="21">
        <f>E28*F28</f>
        <v>12637.8</v>
      </c>
      <c r="H28" s="28"/>
    </row>
    <row r="29" s="3" customFormat="1" ht="12.75" spans="1:8">
      <c r="A29" s="17">
        <v>410</v>
      </c>
      <c r="B29" s="15" t="s">
        <v>68</v>
      </c>
      <c r="C29" s="15"/>
      <c r="D29" s="17"/>
      <c r="E29" s="23"/>
      <c r="F29" s="24"/>
      <c r="G29" s="21"/>
      <c r="H29" s="28"/>
    </row>
    <row r="30" s="3" customFormat="1" ht="12.75" spans="1:8">
      <c r="A30" s="17" t="s">
        <v>69</v>
      </c>
      <c r="B30" s="15" t="s">
        <v>70</v>
      </c>
      <c r="C30" s="15"/>
      <c r="D30" s="17"/>
      <c r="E30" s="23"/>
      <c r="F30" s="24"/>
      <c r="G30" s="21"/>
      <c r="H30" s="28"/>
    </row>
    <row r="31" s="3" customFormat="1" ht="12.75" spans="1:8">
      <c r="A31" s="18" t="s">
        <v>56</v>
      </c>
      <c r="B31" s="22" t="s">
        <v>71</v>
      </c>
      <c r="C31" s="15"/>
      <c r="D31" s="17"/>
      <c r="E31" s="23"/>
      <c r="F31" s="24"/>
      <c r="G31" s="21"/>
      <c r="H31" s="28"/>
    </row>
    <row r="32" s="3" customFormat="1" ht="24" spans="1:8">
      <c r="A32" s="18">
        <v>-1</v>
      </c>
      <c r="B32" s="22" t="s">
        <v>72</v>
      </c>
      <c r="C32" s="22" t="s">
        <v>48</v>
      </c>
      <c r="D32" s="17" t="s">
        <v>33</v>
      </c>
      <c r="E32" s="23">
        <v>13.72</v>
      </c>
      <c r="F32" s="24">
        <v>822.96</v>
      </c>
      <c r="G32" s="21">
        <f>E32*F32</f>
        <v>11291.01</v>
      </c>
      <c r="H32" s="28"/>
    </row>
    <row r="33" s="3" customFormat="1" ht="12.75" spans="1:8">
      <c r="A33" s="17">
        <v>415</v>
      </c>
      <c r="B33" s="22" t="s">
        <v>73</v>
      </c>
      <c r="C33" s="22"/>
      <c r="D33" s="17"/>
      <c r="E33" s="23"/>
      <c r="F33" s="24"/>
      <c r="G33" s="21"/>
      <c r="H33" s="28"/>
    </row>
    <row r="34" s="3" customFormat="1" ht="12.75" spans="1:8">
      <c r="A34" s="17" t="s">
        <v>74</v>
      </c>
      <c r="B34" s="22" t="s">
        <v>75</v>
      </c>
      <c r="C34" s="22"/>
      <c r="D34" s="17"/>
      <c r="E34" s="23"/>
      <c r="F34" s="24"/>
      <c r="G34" s="21"/>
      <c r="H34" s="28"/>
    </row>
    <row r="35" s="3" customFormat="1" ht="12.75" spans="1:8">
      <c r="A35" s="18" t="s">
        <v>62</v>
      </c>
      <c r="B35" s="22" t="s">
        <v>76</v>
      </c>
      <c r="C35" s="22"/>
      <c r="D35" s="17"/>
      <c r="E35" s="23"/>
      <c r="F35" s="24"/>
      <c r="G35" s="21"/>
      <c r="H35" s="28"/>
    </row>
    <row r="36" s="3" customFormat="1" ht="48" spans="1:8">
      <c r="A36" s="18">
        <v>-1</v>
      </c>
      <c r="B36" s="22" t="s">
        <v>77</v>
      </c>
      <c r="C36" s="22" t="s">
        <v>78</v>
      </c>
      <c r="D36" s="17" t="s">
        <v>37</v>
      </c>
      <c r="E36" s="23">
        <v>78.4</v>
      </c>
      <c r="F36" s="24">
        <v>56.25</v>
      </c>
      <c r="G36" s="21">
        <f>E36*F36</f>
        <v>4410</v>
      </c>
      <c r="H36" s="28"/>
    </row>
    <row r="37" s="3" customFormat="1" ht="24" spans="1:8">
      <c r="A37" s="17"/>
      <c r="B37" s="29" t="s">
        <v>79</v>
      </c>
      <c r="C37" s="15"/>
      <c r="D37" s="17"/>
      <c r="E37" s="23"/>
      <c r="F37" s="24"/>
      <c r="G37" s="21">
        <f>SUM(G38:G47)</f>
        <v>16414.92</v>
      </c>
      <c r="H37" s="28"/>
    </row>
    <row r="38" s="3" customFormat="1" ht="12.75" spans="1:8">
      <c r="A38" s="17">
        <v>602</v>
      </c>
      <c r="B38" s="15" t="s">
        <v>80</v>
      </c>
      <c r="C38" s="15"/>
      <c r="D38" s="17"/>
      <c r="E38" s="23"/>
      <c r="F38" s="24"/>
      <c r="G38" s="21"/>
      <c r="H38" s="28"/>
    </row>
    <row r="39" s="3" customFormat="1" ht="12.75" spans="1:8">
      <c r="A39" s="17" t="s">
        <v>81</v>
      </c>
      <c r="B39" s="15" t="s">
        <v>82</v>
      </c>
      <c r="C39" s="15"/>
      <c r="D39" s="17"/>
      <c r="E39" s="23"/>
      <c r="F39" s="24"/>
      <c r="G39" s="21"/>
      <c r="H39" s="28"/>
    </row>
    <row r="40" s="3" customFormat="1" ht="36" spans="1:8">
      <c r="A40" s="17" t="s">
        <v>40</v>
      </c>
      <c r="B40" s="15" t="s">
        <v>83</v>
      </c>
      <c r="C40" s="22" t="s">
        <v>84</v>
      </c>
      <c r="D40" s="17" t="s">
        <v>85</v>
      </c>
      <c r="E40" s="23">
        <v>4</v>
      </c>
      <c r="F40" s="24">
        <v>2702.75</v>
      </c>
      <c r="G40" s="21">
        <f t="shared" ref="G40:G44" si="3">ROUND(E40*F40,2)</f>
        <v>10811</v>
      </c>
      <c r="H40" s="28"/>
    </row>
    <row r="41" s="3" customFormat="1" ht="12.75" spans="1:8">
      <c r="A41" s="17">
        <v>604</v>
      </c>
      <c r="B41" s="15" t="s">
        <v>86</v>
      </c>
      <c r="C41" s="15"/>
      <c r="D41" s="17"/>
      <c r="E41" s="23"/>
      <c r="F41" s="24"/>
      <c r="G41" s="21"/>
      <c r="H41" s="28"/>
    </row>
    <row r="42" s="3" customFormat="1" ht="12.75" spans="1:8">
      <c r="A42" s="17" t="s">
        <v>87</v>
      </c>
      <c r="B42" s="15" t="s">
        <v>88</v>
      </c>
      <c r="C42" s="15"/>
      <c r="D42" s="17"/>
      <c r="E42" s="23"/>
      <c r="F42" s="24"/>
      <c r="G42" s="21"/>
      <c r="H42" s="28"/>
    </row>
    <row r="43" s="3" customFormat="1" ht="60" spans="1:8">
      <c r="A43" s="18" t="s">
        <v>62</v>
      </c>
      <c r="B43" s="15" t="s">
        <v>89</v>
      </c>
      <c r="C43" s="15" t="s">
        <v>90</v>
      </c>
      <c r="D43" s="17" t="s">
        <v>91</v>
      </c>
      <c r="E43" s="23">
        <v>2</v>
      </c>
      <c r="F43" s="24">
        <v>751</v>
      </c>
      <c r="G43" s="21">
        <f t="shared" si="3"/>
        <v>1502</v>
      </c>
      <c r="H43" s="28"/>
    </row>
    <row r="44" s="3" customFormat="1" ht="60" spans="1:8">
      <c r="A44" s="18" t="s">
        <v>56</v>
      </c>
      <c r="B44" s="15" t="s">
        <v>92</v>
      </c>
      <c r="C44" s="15" t="s">
        <v>90</v>
      </c>
      <c r="D44" s="17" t="s">
        <v>91</v>
      </c>
      <c r="E44" s="23">
        <v>1</v>
      </c>
      <c r="F44" s="24">
        <v>1230</v>
      </c>
      <c r="G44" s="21">
        <f t="shared" si="3"/>
        <v>1230</v>
      </c>
      <c r="H44" s="28"/>
    </row>
    <row r="45" s="3" customFormat="1" ht="12.75" spans="1:8">
      <c r="A45" s="17">
        <v>605</v>
      </c>
      <c r="B45" s="15" t="s">
        <v>93</v>
      </c>
      <c r="C45" s="22"/>
      <c r="D45" s="17"/>
      <c r="E45" s="23"/>
      <c r="F45" s="24"/>
      <c r="G45" s="21"/>
      <c r="H45" s="28"/>
    </row>
    <row r="46" s="3" customFormat="1" ht="12.75" spans="1:8">
      <c r="A46" s="17" t="s">
        <v>94</v>
      </c>
      <c r="B46" s="15" t="s">
        <v>95</v>
      </c>
      <c r="C46" s="22"/>
      <c r="D46" s="17"/>
      <c r="E46" s="23"/>
      <c r="F46" s="24"/>
      <c r="G46" s="21"/>
      <c r="H46" s="28"/>
    </row>
    <row r="47" s="2" customFormat="1" ht="24" spans="1:8">
      <c r="A47" s="18" t="s">
        <v>62</v>
      </c>
      <c r="B47" s="15" t="s">
        <v>96</v>
      </c>
      <c r="C47" s="22" t="s">
        <v>97</v>
      </c>
      <c r="D47" s="17" t="s">
        <v>67</v>
      </c>
      <c r="E47" s="23">
        <v>48.3</v>
      </c>
      <c r="F47" s="24">
        <v>59.46</v>
      </c>
      <c r="G47" s="21">
        <f>ROUND(E47*F47,2)</f>
        <v>2871.92</v>
      </c>
      <c r="H47" s="20"/>
    </row>
    <row r="48" ht="21" customHeight="1"/>
  </sheetData>
  <mergeCells count="3">
    <mergeCell ref="A1:H1"/>
    <mergeCell ref="A2:B2"/>
    <mergeCell ref="D2:H2"/>
  </mergeCells>
  <printOptions horizontalCentered="1"/>
  <pageMargins left="0.471527777777778" right="0.215277777777778" top="0.313888888888889" bottom="0.313888888888889" header="0" footer="0"/>
  <pageSetup paperSize="9" fitToWidth="0" fitToHeight="0" orientation="landscape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SmartCost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对比表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SmartCost</dc:creator>
  <cp:lastModifiedBy>Administrator</cp:lastModifiedBy>
  <dcterms:created xsi:type="dcterms:W3CDTF">2019-11-16T17:12:00Z</dcterms:created>
  <dcterms:modified xsi:type="dcterms:W3CDTF">2024-04-17T06:22:17Z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B4DC5CBF43D14537B54B90B13F4F72CA_12</vt:lpwstr>
  </property>
</Properties>
</file>