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/>
  </bookViews>
  <sheets>
    <sheet name="璧山区2023年农业保险保费补贴计划表" sheetId="4" r:id="rId1"/>
  </sheets>
  <calcPr calcId="144525"/>
</workbook>
</file>

<file path=xl/sharedStrings.xml><?xml version="1.0" encoding="utf-8"?>
<sst xmlns="http://schemas.openxmlformats.org/spreadsheetml/2006/main" count="119" uniqueCount="72">
  <si>
    <t>附件</t>
  </si>
  <si>
    <t>璧山区2023年农业保险保费补贴计划表</t>
  </si>
  <si>
    <t>填报单位：重庆市璧山区财政局</t>
  </si>
  <si>
    <t>单位：元/亩（头），万亩，万头，万平方米，万元</t>
  </si>
  <si>
    <t>填报日期：2023年2月7日</t>
  </si>
  <si>
    <t>品种</t>
  </si>
  <si>
    <t>种植面积／
存栏数量</t>
  </si>
  <si>
    <t>投保面积／
投保数量</t>
  </si>
  <si>
    <t>参保率</t>
  </si>
  <si>
    <t>单位保额</t>
  </si>
  <si>
    <t>直接物化成本</t>
  </si>
  <si>
    <t>土地成本</t>
  </si>
  <si>
    <t>人工成本</t>
  </si>
  <si>
    <t>保险费率</t>
  </si>
  <si>
    <t>单位保费</t>
  </si>
  <si>
    <t>保费规模</t>
  </si>
  <si>
    <t>中央财政补贴</t>
  </si>
  <si>
    <t>市级财政补贴</t>
  </si>
  <si>
    <t>区县财政补贴</t>
  </si>
  <si>
    <t>农户自缴</t>
  </si>
  <si>
    <t>主管单位</t>
  </si>
  <si>
    <t>承保机构</t>
  </si>
  <si>
    <t>金额</t>
  </si>
  <si>
    <t>比例</t>
  </si>
  <si>
    <t>一、中央补贴险种合计</t>
  </si>
  <si>
    <t>（一）种植业合计</t>
  </si>
  <si>
    <t>1.稻谷</t>
  </si>
  <si>
    <t>区农业发展促进中心</t>
  </si>
  <si>
    <t>人保财险</t>
  </si>
  <si>
    <t>2.小麦</t>
  </si>
  <si>
    <t>3.玉米</t>
  </si>
  <si>
    <t>4.油菜</t>
  </si>
  <si>
    <t>5.大豆</t>
  </si>
  <si>
    <t>6.马铃薯</t>
  </si>
  <si>
    <t>7.稻谷制种</t>
  </si>
  <si>
    <t>8.玉米制种</t>
  </si>
  <si>
    <t>（二）养殖业合计</t>
  </si>
  <si>
    <t>9.能繁母猪</t>
  </si>
  <si>
    <t>10.育肥猪</t>
  </si>
  <si>
    <t>11.奶牛</t>
  </si>
  <si>
    <t>（三）林业合计</t>
  </si>
  <si>
    <t>12.公益林</t>
  </si>
  <si>
    <t>区林业局</t>
  </si>
  <si>
    <t>13.商品林</t>
  </si>
  <si>
    <t>二、市级补贴险种合计</t>
  </si>
  <si>
    <t>14.柑橘成本保险</t>
  </si>
  <si>
    <t>15.生猪收益保险</t>
  </si>
  <si>
    <t>16.稻谷完全成本补充保险</t>
  </si>
  <si>
    <t>17.玉米完全成本补充保险</t>
  </si>
  <si>
    <t>18.马铃薯完全成本补充保险</t>
  </si>
  <si>
    <t>19.区县优势特色农产品保险1蔬菜（瓜果）价格指数保险</t>
  </si>
  <si>
    <t>国家农业科技园区</t>
  </si>
  <si>
    <t>20.区县优势特色农产品保险2花椒收益保险</t>
  </si>
  <si>
    <t>21.区县优势特色农产品保险3柑橘收益保险</t>
  </si>
  <si>
    <t>22.区县优势特色农产品保险4葡萄种植</t>
  </si>
  <si>
    <t>安诚保险</t>
  </si>
  <si>
    <t>23.区县优势特色农产品保险5蔬菜种植</t>
  </si>
  <si>
    <t>24.区县优势特色农产品保险6生猪期货价格保险</t>
  </si>
  <si>
    <t>中央+市级合计金额</t>
  </si>
  <si>
    <t>三、区级补贴险种合计</t>
  </si>
  <si>
    <t>25.政府强制扑杀（育肥猪）</t>
  </si>
  <si>
    <t>26.政府强制扑杀（能繁母猪）</t>
  </si>
  <si>
    <t>27.蜜蜂养殖</t>
  </si>
  <si>
    <t>28.农业雇主责任险</t>
  </si>
  <si>
    <t>20000
-200000</t>
  </si>
  <si>
    <t>29.蔬菜种植设施损坏救助保险</t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</si>
  <si>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a.蔬菜大棚</t>
    </r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</si>
  <si>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b.连栋蔬菜薄膜大棚</t>
    </r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</si>
  <si>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c.连栋蔬菜玻璃或PVC温室大棚</t>
    </r>
  </si>
  <si>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d.钢架彩钢棚（违法占地除外）</t>
    </r>
  </si>
  <si>
    <t>中央+市级+区级合计金额</t>
  </si>
  <si>
    <t>注：1.填报数据中“种植面积／存栏数量”、“投保面积／投保数量”栏保留4位小数，其他栏保留2位小数。
        2.填报表内信息时，对未开展的补贴险种留空即可，不可直接删除该栏已有内容。</t>
  </si>
</sst>
</file>

<file path=xl/styles.xml><?xml version="1.0" encoding="utf-8"?>
<styleSheet xmlns="http://schemas.openxmlformats.org/spreadsheetml/2006/main">
  <numFmts count="10">
    <numFmt numFmtId="176" formatCode="0.00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_ \¥* #,##0.00_ ;_ \¥* \-#,##0.00_ ;_ \¥* &quot;-&quot;??_ ;_ @_ "/>
    <numFmt numFmtId="179" formatCode="_ * #,##0_ ;_ * \-#,##0_ ;_ * &quot;-&quot;??_ ;_ @_ "/>
    <numFmt numFmtId="180" formatCode="0_ "/>
    <numFmt numFmtId="181" formatCode="0.000%"/>
    <numFmt numFmtId="182" formatCode="0.0%"/>
  </numFmts>
  <fonts count="31">
    <font>
      <sz val="11"/>
      <color rgb="FF000000"/>
      <name val="宋体"/>
      <charset val="134"/>
    </font>
    <font>
      <sz val="14"/>
      <color rgb="FF000000"/>
      <name val="方正黑体_GBK"/>
      <charset val="134"/>
    </font>
    <font>
      <sz val="22"/>
      <color rgb="FF000000"/>
      <name val="方正小标宋_GBK"/>
      <charset val="134"/>
    </font>
    <font>
      <sz val="10"/>
      <color rgb="FF000000"/>
      <name val="方正楷体_GBK"/>
      <charset val="134"/>
    </font>
    <font>
      <sz val="11"/>
      <color rgb="FF000000"/>
      <name val="方正楷体_GBK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b/>
      <sz val="12"/>
      <color rgb="FF000000"/>
      <name val="方正楷体_GBK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2"/>
      <name val="方正楷体_GBK"/>
      <charset val="134"/>
    </font>
    <font>
      <i/>
      <sz val="11"/>
      <color rgb="FF7F7F7F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  <font>
      <b/>
      <sz val="15"/>
      <color rgb="FF1F497D"/>
      <name val="宋体"/>
      <charset val="134"/>
    </font>
    <font>
      <sz val="11"/>
      <color rgb="FF3F3F76"/>
      <name val="宋体"/>
      <charset val="134"/>
    </font>
    <font>
      <sz val="11"/>
      <color rgb="FF006100"/>
      <name val="宋体"/>
      <charset val="134"/>
    </font>
    <font>
      <b/>
      <sz val="18"/>
      <color rgb="FF1F497D"/>
      <name val="宋体"/>
      <charset val="134"/>
    </font>
    <font>
      <b/>
      <sz val="11"/>
      <color rgb="FF3F3F3F"/>
      <name val="宋体"/>
      <charset val="134"/>
    </font>
    <font>
      <b/>
      <sz val="13"/>
      <color rgb="FF1F497D"/>
      <name val="宋体"/>
      <charset val="134"/>
    </font>
    <font>
      <b/>
      <sz val="11"/>
      <color rgb="FFFA7D00"/>
      <name val="宋体"/>
      <charset val="134"/>
    </font>
    <font>
      <b/>
      <sz val="11"/>
      <color rgb="FF1F497D"/>
      <name val="宋体"/>
      <charset val="134"/>
    </font>
    <font>
      <u/>
      <sz val="11"/>
      <color rgb="FF0000FF"/>
      <name val="宋体"/>
      <charset val="134"/>
    </font>
    <font>
      <b/>
      <sz val="11"/>
      <color rgb="FFFFFFFF"/>
      <name val="宋体"/>
      <charset val="134"/>
    </font>
    <font>
      <u/>
      <sz val="11"/>
      <color rgb="FF800080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A6BFD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50">
    <xf numFmtId="0" fontId="0" fillId="0" borderId="0"/>
    <xf numFmtId="42" fontId="0" fillId="0" borderId="0" applyProtection="0">
      <alignment vertical="center"/>
    </xf>
    <xf numFmtId="0" fontId="0" fillId="10" borderId="0" applyProtection="0">
      <alignment vertical="center"/>
    </xf>
    <xf numFmtId="0" fontId="18" fillId="8" borderId="9" applyProtection="0">
      <alignment vertical="center"/>
    </xf>
    <xf numFmtId="178" fontId="0" fillId="0" borderId="0" applyProtection="0">
      <alignment vertical="center"/>
    </xf>
    <xf numFmtId="41" fontId="0" fillId="0" borderId="0" applyProtection="0">
      <alignment vertical="center"/>
    </xf>
    <xf numFmtId="0" fontId="0" fillId="3" borderId="0" applyProtection="0">
      <alignment vertical="center"/>
    </xf>
    <xf numFmtId="0" fontId="14" fillId="4" borderId="0" applyProtection="0">
      <alignment vertical="center"/>
    </xf>
    <xf numFmtId="43" fontId="0" fillId="0" borderId="0" applyProtection="0">
      <alignment vertical="center"/>
    </xf>
    <xf numFmtId="0" fontId="16" fillId="7" borderId="0" applyProtection="0">
      <alignment vertical="center"/>
    </xf>
    <xf numFmtId="0" fontId="25" fillId="0" borderId="0" applyProtection="0">
      <alignment vertical="center"/>
    </xf>
    <xf numFmtId="9" fontId="0" fillId="0" borderId="0" applyProtection="0">
      <alignment vertical="center"/>
    </xf>
    <xf numFmtId="0" fontId="27" fillId="0" borderId="0" applyProtection="0">
      <alignment vertical="center"/>
    </xf>
    <xf numFmtId="0" fontId="0" fillId="21" borderId="14" applyProtection="0">
      <alignment vertical="center"/>
    </xf>
    <xf numFmtId="0" fontId="16" fillId="20" borderId="0" applyProtection="0">
      <alignment vertical="center"/>
    </xf>
    <xf numFmtId="0" fontId="24" fillId="0" borderId="0" applyProtection="0">
      <alignment vertical="center"/>
    </xf>
    <xf numFmtId="0" fontId="30" fillId="0" borderId="0" applyProtection="0">
      <alignment vertical="center"/>
    </xf>
    <xf numFmtId="0" fontId="20" fillId="0" borderId="0" applyProtection="0">
      <alignment vertical="center"/>
    </xf>
    <xf numFmtId="0" fontId="13" fillId="0" borderId="0" applyProtection="0">
      <alignment vertical="center"/>
    </xf>
    <xf numFmtId="0" fontId="17" fillId="0" borderId="8" applyProtection="0">
      <alignment vertical="center"/>
    </xf>
    <xf numFmtId="0" fontId="22" fillId="0" borderId="8" applyProtection="0">
      <alignment vertical="center"/>
    </xf>
    <xf numFmtId="0" fontId="16" fillId="6" borderId="0" applyProtection="0">
      <alignment vertical="center"/>
    </xf>
    <xf numFmtId="0" fontId="24" fillId="0" borderId="11" applyProtection="0">
      <alignment vertical="center"/>
    </xf>
    <xf numFmtId="0" fontId="16" fillId="24" borderId="0" applyProtection="0">
      <alignment vertical="center"/>
    </xf>
    <xf numFmtId="0" fontId="21" fillId="14" borderId="10" applyProtection="0">
      <alignment vertical="center"/>
    </xf>
    <xf numFmtId="0" fontId="23" fillId="14" borderId="9" applyProtection="0">
      <alignment vertical="center"/>
    </xf>
    <xf numFmtId="0" fontId="26" fillId="19" borderId="12" applyProtection="0">
      <alignment vertical="center"/>
    </xf>
    <xf numFmtId="0" fontId="0" fillId="25" borderId="0" applyProtection="0">
      <alignment vertical="center"/>
    </xf>
    <xf numFmtId="0" fontId="16" fillId="13" borderId="0" applyProtection="0">
      <alignment vertical="center"/>
    </xf>
    <xf numFmtId="0" fontId="28" fillId="0" borderId="13" applyProtection="0">
      <alignment vertical="center"/>
    </xf>
    <xf numFmtId="0" fontId="29" fillId="0" borderId="15" applyProtection="0">
      <alignment vertical="center"/>
    </xf>
    <xf numFmtId="0" fontId="19" fillId="9" borderId="0" applyProtection="0">
      <alignment vertical="center"/>
    </xf>
    <xf numFmtId="0" fontId="15" fillId="5" borderId="0" applyProtection="0">
      <alignment vertical="center"/>
    </xf>
    <xf numFmtId="0" fontId="0" fillId="26" borderId="0" applyProtection="0">
      <alignment vertical="center"/>
    </xf>
    <xf numFmtId="0" fontId="16" fillId="12" borderId="0" applyProtection="0">
      <alignment vertical="center"/>
    </xf>
    <xf numFmtId="0" fontId="0" fillId="16" borderId="0" applyProtection="0">
      <alignment vertical="center"/>
    </xf>
    <xf numFmtId="0" fontId="0" fillId="18" borderId="0" applyProtection="0">
      <alignment vertical="center"/>
    </xf>
    <xf numFmtId="0" fontId="0" fillId="15" borderId="0" applyProtection="0">
      <alignment vertical="center"/>
    </xf>
    <xf numFmtId="0" fontId="0" fillId="17" borderId="0" applyProtection="0">
      <alignment vertical="center"/>
    </xf>
    <xf numFmtId="0" fontId="16" fillId="22" borderId="0" applyProtection="0">
      <alignment vertical="center"/>
    </xf>
    <xf numFmtId="0" fontId="16" fillId="11" borderId="0" applyProtection="0">
      <alignment vertical="center"/>
    </xf>
    <xf numFmtId="0" fontId="0" fillId="27" borderId="0" applyProtection="0">
      <alignment vertical="center"/>
    </xf>
    <xf numFmtId="0" fontId="0" fillId="28" borderId="0" applyProtection="0">
      <alignment vertical="center"/>
    </xf>
    <xf numFmtId="0" fontId="16" fillId="29" borderId="0" applyProtection="0">
      <alignment vertical="center"/>
    </xf>
    <xf numFmtId="0" fontId="0" fillId="30" borderId="0" applyProtection="0">
      <alignment vertical="center"/>
    </xf>
    <xf numFmtId="0" fontId="16" fillId="31" borderId="0" applyProtection="0">
      <alignment vertical="center"/>
    </xf>
    <xf numFmtId="0" fontId="16" fillId="32" borderId="0" applyProtection="0">
      <alignment vertical="center"/>
    </xf>
    <xf numFmtId="0" fontId="0" fillId="33" borderId="0" applyProtection="0">
      <alignment vertical="center"/>
    </xf>
    <xf numFmtId="0" fontId="16" fillId="23" borderId="0" applyProtection="0">
      <alignment vertical="center"/>
    </xf>
    <xf numFmtId="0" fontId="0" fillId="0" borderId="0">
      <alignment vertical="center"/>
    </xf>
  </cellStyleXfs>
  <cellXfs count="57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Fill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/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43" fontId="10" fillId="2" borderId="1" xfId="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179" fontId="9" fillId="2" borderId="1" xfId="8" applyNumberFormat="1" applyFont="1" applyFill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 wrapText="1"/>
    </xf>
    <xf numFmtId="179" fontId="10" fillId="2" borderId="1" xfId="8" applyNumberFormat="1" applyFont="1" applyFill="1" applyBorder="1" applyAlignment="1">
      <alignment horizontal="center" vertical="center" wrapText="1"/>
    </xf>
    <xf numFmtId="179" fontId="11" fillId="2" borderId="1" xfId="8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79" fontId="9" fillId="0" borderId="1" xfId="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3" fontId="9" fillId="0" borderId="2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81" fontId="9" fillId="0" borderId="1" xfId="0" applyNumberFormat="1" applyFont="1" applyBorder="1" applyAlignment="1">
      <alignment horizontal="center" vertical="center" wrapText="1"/>
    </xf>
    <xf numFmtId="182" fontId="9" fillId="0" borderId="1" xfId="0" applyNumberFormat="1" applyFont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10" fillId="0" borderId="4" xfId="0" applyNumberFormat="1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Border="1" applyAlignment="1"/>
    <xf numFmtId="0" fontId="0" fillId="0" borderId="1" xfId="0" applyBorder="1" applyAlignment="1"/>
    <xf numFmtId="0" fontId="0" fillId="0" borderId="4" xfId="0" applyFill="1" applyBorder="1" applyAlignment="1"/>
    <xf numFmtId="0" fontId="0" fillId="0" borderId="1" xfId="0" applyFill="1" applyBorder="1" applyAlignment="1"/>
    <xf numFmtId="9" fontId="7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7"/>
  <sheetViews>
    <sheetView tabSelected="1" workbookViewId="0">
      <pane xSplit="1" ySplit="6" topLeftCell="B7" activePane="bottomRight" state="frozen"/>
      <selection/>
      <selection pane="topRight"/>
      <selection pane="bottomLeft"/>
      <selection pane="bottomRight" activeCell="H3" sqref="H3"/>
    </sheetView>
  </sheetViews>
  <sheetFormatPr defaultColWidth="9" defaultRowHeight="14"/>
  <cols>
    <col min="1" max="1" width="30" customWidth="1"/>
    <col min="2" max="3" width="13.1272727272727" customWidth="1"/>
    <col min="4" max="4" width="7.5" customWidth="1"/>
    <col min="5" max="5" width="9.75454545454545" customWidth="1"/>
    <col min="6" max="6" width="10.7545454545455" customWidth="1"/>
    <col min="8" max="8" width="10.7545454545455" customWidth="1"/>
    <col min="11" max="11" width="10.6272727272727" customWidth="1"/>
    <col min="12" max="12" width="10.1272727272727" customWidth="1"/>
    <col min="13" max="13" width="7" customWidth="1"/>
    <col min="14" max="14" width="9.12727272727273" customWidth="1"/>
    <col min="15" max="15" width="7" customWidth="1"/>
    <col min="16" max="16" width="10.7545454545455" customWidth="1"/>
    <col min="17" max="17" width="7" customWidth="1"/>
    <col min="18" max="18" width="8.87272727272727" customWidth="1"/>
    <col min="19" max="19" width="7" customWidth="1"/>
    <col min="20" max="20" width="16.5" customWidth="1"/>
  </cols>
  <sheetData>
    <row r="1" ht="18.5" customHeight="1" spans="1:1">
      <c r="A1" s="3" t="s">
        <v>0</v>
      </c>
    </row>
    <row r="2" s="1" customFormat="1" ht="28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8.95" customHeight="1" spans="1:19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6"/>
      <c r="J3" s="6"/>
      <c r="K3" s="6"/>
      <c r="L3" s="6"/>
      <c r="M3" s="6"/>
      <c r="N3" s="6"/>
      <c r="O3" s="6"/>
      <c r="P3" s="5" t="s">
        <v>4</v>
      </c>
      <c r="Q3" s="6"/>
      <c r="R3" s="6"/>
      <c r="S3" s="6"/>
    </row>
    <row r="4" s="2" customFormat="1" ht="20" customHeight="1" spans="1:2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/>
      <c r="N4" s="8" t="s">
        <v>17</v>
      </c>
      <c r="O4" s="8"/>
      <c r="P4" s="8" t="s">
        <v>18</v>
      </c>
      <c r="Q4" s="8"/>
      <c r="R4" s="8" t="s">
        <v>19</v>
      </c>
      <c r="S4" s="8"/>
      <c r="T4" s="48" t="s">
        <v>20</v>
      </c>
      <c r="U4" s="49" t="s">
        <v>21</v>
      </c>
    </row>
    <row r="5" s="2" customFormat="1" ht="20" customHeight="1" spans="1:2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 t="s">
        <v>22</v>
      </c>
      <c r="M5" s="8" t="s">
        <v>23</v>
      </c>
      <c r="N5" s="8" t="s">
        <v>22</v>
      </c>
      <c r="O5" s="8" t="s">
        <v>23</v>
      </c>
      <c r="P5" s="8" t="s">
        <v>22</v>
      </c>
      <c r="Q5" s="8" t="s">
        <v>23</v>
      </c>
      <c r="R5" s="8" t="s">
        <v>22</v>
      </c>
      <c r="S5" s="8" t="s">
        <v>23</v>
      </c>
      <c r="T5" s="50"/>
      <c r="U5" s="51"/>
    </row>
    <row r="6" ht="16.5" customHeight="1" spans="1:21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35">
        <f>SUM(K7,K16,K20)</f>
        <v>1438.4084</v>
      </c>
      <c r="L6" s="35">
        <f>SUM(L7,L16,L20)</f>
        <v>697.23652</v>
      </c>
      <c r="M6" s="35"/>
      <c r="N6" s="35">
        <f>SUM(N7,N16,N20)</f>
        <v>309.4056</v>
      </c>
      <c r="O6" s="35"/>
      <c r="P6" s="35">
        <f>SUM(P7,P16,P20)</f>
        <v>389.06476</v>
      </c>
      <c r="Q6" s="35"/>
      <c r="R6" s="35">
        <f>SUM(R7,R16,R20)</f>
        <v>42.70152</v>
      </c>
      <c r="S6" s="10"/>
      <c r="T6" s="52"/>
      <c r="U6" s="53"/>
    </row>
    <row r="7" ht="20" customHeight="1" spans="1:21">
      <c r="A7" s="11" t="s">
        <v>25</v>
      </c>
      <c r="B7" s="12"/>
      <c r="C7" s="12"/>
      <c r="D7" s="10"/>
      <c r="E7" s="10"/>
      <c r="F7" s="10"/>
      <c r="G7" s="10"/>
      <c r="H7" s="10"/>
      <c r="I7" s="10"/>
      <c r="J7" s="10"/>
      <c r="K7" s="36">
        <f>SUM(K8:K11)</f>
        <v>390</v>
      </c>
      <c r="L7" s="35">
        <f>SUM(L8:L11)</f>
        <v>175.5</v>
      </c>
      <c r="M7" s="35"/>
      <c r="N7" s="35">
        <f>SUM(N8:N11)</f>
        <v>97.5</v>
      </c>
      <c r="O7" s="35"/>
      <c r="P7" s="35">
        <f>SUM(P8:P11)</f>
        <v>78</v>
      </c>
      <c r="Q7" s="35"/>
      <c r="R7" s="35">
        <f>SUM(R8:R11)</f>
        <v>39</v>
      </c>
      <c r="S7" s="10"/>
      <c r="T7" s="52"/>
      <c r="U7" s="53"/>
    </row>
    <row r="8" ht="16.5" customHeight="1" spans="1:21">
      <c r="A8" s="13" t="s">
        <v>26</v>
      </c>
      <c r="B8" s="14">
        <v>21.2</v>
      </c>
      <c r="C8" s="14">
        <v>5</v>
      </c>
      <c r="D8" s="15">
        <f>C8/B8*100%</f>
        <v>0.235849056603774</v>
      </c>
      <c r="E8" s="16">
        <v>600</v>
      </c>
      <c r="F8" s="17">
        <v>300</v>
      </c>
      <c r="G8" s="17">
        <v>800</v>
      </c>
      <c r="H8" s="17">
        <v>300</v>
      </c>
      <c r="I8" s="37">
        <v>0.06</v>
      </c>
      <c r="J8" s="16">
        <f>E8*I8</f>
        <v>36</v>
      </c>
      <c r="K8" s="16">
        <f>C8*J8</f>
        <v>180</v>
      </c>
      <c r="L8" s="16">
        <f>K8*M8</f>
        <v>81</v>
      </c>
      <c r="M8" s="37">
        <v>0.45</v>
      </c>
      <c r="N8" s="16">
        <f>K8*O8</f>
        <v>45</v>
      </c>
      <c r="O8" s="37">
        <v>0.25</v>
      </c>
      <c r="P8" s="16">
        <f>K8*Q8</f>
        <v>36</v>
      </c>
      <c r="Q8" s="37">
        <v>0.2</v>
      </c>
      <c r="R8" s="16">
        <f>K8*S8</f>
        <v>18</v>
      </c>
      <c r="S8" s="37">
        <v>0.1</v>
      </c>
      <c r="T8" s="52" t="s">
        <v>27</v>
      </c>
      <c r="U8" s="53" t="s">
        <v>28</v>
      </c>
    </row>
    <row r="9" ht="16.5" customHeight="1" spans="1:21">
      <c r="A9" s="13" t="s">
        <v>29</v>
      </c>
      <c r="B9" s="14">
        <v>0.05</v>
      </c>
      <c r="C9" s="14">
        <v>0</v>
      </c>
      <c r="D9" s="15">
        <f>C9/B9*100%</f>
        <v>0</v>
      </c>
      <c r="E9" s="16">
        <v>600</v>
      </c>
      <c r="F9" s="16"/>
      <c r="G9" s="16"/>
      <c r="H9" s="16"/>
      <c r="I9" s="37">
        <v>0.06</v>
      </c>
      <c r="J9" s="16">
        <f>E9*I9</f>
        <v>36</v>
      </c>
      <c r="K9" s="16">
        <f>C9*J9</f>
        <v>0</v>
      </c>
      <c r="L9" s="16">
        <f>K9*M9</f>
        <v>0</v>
      </c>
      <c r="M9" s="37">
        <v>0.45</v>
      </c>
      <c r="N9" s="16">
        <f>K9*O9</f>
        <v>0</v>
      </c>
      <c r="O9" s="37">
        <v>0.25</v>
      </c>
      <c r="P9" s="16">
        <f>K9*Q9</f>
        <v>0</v>
      </c>
      <c r="Q9" s="37">
        <v>0.2</v>
      </c>
      <c r="R9" s="16">
        <f>K9*S9</f>
        <v>0</v>
      </c>
      <c r="S9" s="37">
        <v>0.1</v>
      </c>
      <c r="T9" s="52"/>
      <c r="U9" s="53"/>
    </row>
    <row r="10" ht="16.5" customHeight="1" spans="1:21">
      <c r="A10" s="13" t="s">
        <v>30</v>
      </c>
      <c r="B10" s="14">
        <v>6.9</v>
      </c>
      <c r="C10" s="14">
        <v>5</v>
      </c>
      <c r="D10" s="15">
        <f>C10/B10*100%</f>
        <v>0.72463768115942</v>
      </c>
      <c r="E10" s="16">
        <v>600</v>
      </c>
      <c r="F10" s="17">
        <v>300</v>
      </c>
      <c r="G10" s="17">
        <v>800</v>
      </c>
      <c r="H10" s="17">
        <v>300</v>
      </c>
      <c r="I10" s="37">
        <v>0.06</v>
      </c>
      <c r="J10" s="16">
        <f>E10*I10</f>
        <v>36</v>
      </c>
      <c r="K10" s="16">
        <f>C10*J10</f>
        <v>180</v>
      </c>
      <c r="L10" s="16">
        <f>K10*M10</f>
        <v>81</v>
      </c>
      <c r="M10" s="37">
        <v>0.45</v>
      </c>
      <c r="N10" s="16">
        <f>K10*O10</f>
        <v>45</v>
      </c>
      <c r="O10" s="37">
        <v>0.25</v>
      </c>
      <c r="P10" s="16">
        <f>K10*Q10</f>
        <v>36</v>
      </c>
      <c r="Q10" s="37">
        <v>0.2</v>
      </c>
      <c r="R10" s="16">
        <f>K10*S10</f>
        <v>18</v>
      </c>
      <c r="S10" s="37">
        <v>0.1</v>
      </c>
      <c r="T10" s="52" t="s">
        <v>27</v>
      </c>
      <c r="U10" s="53" t="s">
        <v>28</v>
      </c>
    </row>
    <row r="11" ht="16.5" customHeight="1" spans="1:21">
      <c r="A11" s="13" t="s">
        <v>31</v>
      </c>
      <c r="B11" s="14">
        <v>4.08</v>
      </c>
      <c r="C11" s="14">
        <v>1</v>
      </c>
      <c r="D11" s="15">
        <f>C11/B11*100%</f>
        <v>0.245098039215686</v>
      </c>
      <c r="E11" s="16">
        <v>600</v>
      </c>
      <c r="F11" s="17">
        <v>300</v>
      </c>
      <c r="G11" s="17">
        <v>800</v>
      </c>
      <c r="H11" s="17">
        <v>300</v>
      </c>
      <c r="I11" s="37">
        <v>0.05</v>
      </c>
      <c r="J11" s="16">
        <f>E11*I11</f>
        <v>30</v>
      </c>
      <c r="K11" s="16">
        <f>C11*J11</f>
        <v>30</v>
      </c>
      <c r="L11" s="16">
        <f>K11*M11</f>
        <v>13.5</v>
      </c>
      <c r="M11" s="37">
        <v>0.45</v>
      </c>
      <c r="N11" s="16">
        <f>K11*O11</f>
        <v>7.5</v>
      </c>
      <c r="O11" s="37">
        <v>0.25</v>
      </c>
      <c r="P11" s="16">
        <f>K11*Q11</f>
        <v>6</v>
      </c>
      <c r="Q11" s="37">
        <v>0.2</v>
      </c>
      <c r="R11" s="16">
        <f>K11*S11</f>
        <v>3</v>
      </c>
      <c r="S11" s="37">
        <v>0.1</v>
      </c>
      <c r="T11" s="52" t="s">
        <v>27</v>
      </c>
      <c r="U11" s="53" t="s">
        <v>28</v>
      </c>
    </row>
    <row r="12" ht="16.5" customHeight="1" spans="1:21">
      <c r="A12" s="13" t="s">
        <v>32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52"/>
      <c r="U12" s="53"/>
    </row>
    <row r="13" ht="16.5" customHeight="1" spans="1:21">
      <c r="A13" s="13" t="s">
        <v>33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52"/>
      <c r="U13" s="53"/>
    </row>
    <row r="14" ht="16.5" customHeight="1" spans="1:21">
      <c r="A14" s="13" t="s">
        <v>34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52"/>
      <c r="U14" s="53"/>
    </row>
    <row r="15" ht="16.5" customHeight="1" spans="1:21">
      <c r="A15" s="13" t="s">
        <v>35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52"/>
      <c r="U15" s="53"/>
    </row>
    <row r="16" ht="16.5" customHeight="1" spans="1:21">
      <c r="A16" s="11" t="s">
        <v>36</v>
      </c>
      <c r="B16" s="12"/>
      <c r="C16" s="12"/>
      <c r="D16" s="10"/>
      <c r="E16" s="10"/>
      <c r="F16" s="10"/>
      <c r="G16" s="10"/>
      <c r="H16" s="10"/>
      <c r="I16" s="10"/>
      <c r="J16" s="10"/>
      <c r="K16" s="10">
        <f>SUM(K17:K18)</f>
        <v>1020</v>
      </c>
      <c r="L16" s="35">
        <f>SUM(L17:L18)</f>
        <v>510</v>
      </c>
      <c r="M16" s="35"/>
      <c r="N16" s="35">
        <f>SUM(N17:N18)</f>
        <v>204</v>
      </c>
      <c r="O16" s="35"/>
      <c r="P16" s="35">
        <f>SUM(P17:P18)</f>
        <v>306</v>
      </c>
      <c r="Q16" s="35"/>
      <c r="R16" s="35">
        <f>SUM(R17:R18)</f>
        <v>0</v>
      </c>
      <c r="S16" s="10"/>
      <c r="T16" s="52"/>
      <c r="U16" s="53"/>
    </row>
    <row r="17" ht="16.5" customHeight="1" spans="1:21">
      <c r="A17" s="13" t="s">
        <v>37</v>
      </c>
      <c r="B17" s="14">
        <v>1</v>
      </c>
      <c r="C17" s="14">
        <v>1</v>
      </c>
      <c r="D17" s="15">
        <f>C17/B17*100%</f>
        <v>1</v>
      </c>
      <c r="E17" s="19">
        <v>2000</v>
      </c>
      <c r="F17" s="20">
        <v>2000</v>
      </c>
      <c r="G17" s="20"/>
      <c r="H17" s="20">
        <v>2000</v>
      </c>
      <c r="I17" s="37">
        <v>0.06</v>
      </c>
      <c r="J17" s="16">
        <f>E17*I17</f>
        <v>120</v>
      </c>
      <c r="K17" s="16">
        <f>C17*J17</f>
        <v>120</v>
      </c>
      <c r="L17" s="16">
        <f>K17*M17</f>
        <v>60</v>
      </c>
      <c r="M17" s="37">
        <v>0.5</v>
      </c>
      <c r="N17" s="16">
        <f>K17*O17</f>
        <v>24</v>
      </c>
      <c r="O17" s="37">
        <v>0.2</v>
      </c>
      <c r="P17" s="16">
        <f>K17*Q17</f>
        <v>36</v>
      </c>
      <c r="Q17" s="37">
        <v>0.3</v>
      </c>
      <c r="R17" s="16">
        <f>K17*S17</f>
        <v>0</v>
      </c>
      <c r="S17" s="37"/>
      <c r="T17" s="52" t="s">
        <v>27</v>
      </c>
      <c r="U17" s="53" t="s">
        <v>28</v>
      </c>
    </row>
    <row r="18" ht="16.5" customHeight="1" spans="1:21">
      <c r="A18" s="13" t="s">
        <v>38</v>
      </c>
      <c r="B18" s="18">
        <v>14.0269</v>
      </c>
      <c r="C18" s="14">
        <v>15</v>
      </c>
      <c r="D18" s="15">
        <f>C18/B18*100%</f>
        <v>1.06937384596739</v>
      </c>
      <c r="E18" s="19">
        <v>1000</v>
      </c>
      <c r="F18" s="20">
        <v>1500</v>
      </c>
      <c r="G18" s="20"/>
      <c r="H18" s="20">
        <v>1500</v>
      </c>
      <c r="I18" s="37">
        <v>0.06</v>
      </c>
      <c r="J18" s="16">
        <f>E18*I18</f>
        <v>60</v>
      </c>
      <c r="K18" s="16">
        <f>C18*J18</f>
        <v>900</v>
      </c>
      <c r="L18" s="16">
        <f>K18*M18</f>
        <v>450</v>
      </c>
      <c r="M18" s="37">
        <v>0.5</v>
      </c>
      <c r="N18" s="16">
        <f>K18*O18</f>
        <v>180</v>
      </c>
      <c r="O18" s="37">
        <v>0.2</v>
      </c>
      <c r="P18" s="16">
        <f>K18*Q18</f>
        <v>270</v>
      </c>
      <c r="Q18" s="37">
        <v>0.3</v>
      </c>
      <c r="R18" s="16">
        <f>K18*S18</f>
        <v>0</v>
      </c>
      <c r="S18" s="37"/>
      <c r="T18" s="52" t="s">
        <v>27</v>
      </c>
      <c r="U18" s="53" t="s">
        <v>28</v>
      </c>
    </row>
    <row r="19" ht="16.5" customHeight="1" spans="1:21">
      <c r="A19" s="13" t="s">
        <v>39</v>
      </c>
      <c r="B19" s="18"/>
      <c r="C19" s="18"/>
      <c r="D19" s="18"/>
      <c r="E19" s="19"/>
      <c r="F19" s="19"/>
      <c r="G19" s="19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52"/>
      <c r="U19" s="53"/>
    </row>
    <row r="20" ht="16.5" customHeight="1" spans="1:21">
      <c r="A20" s="11" t="s">
        <v>40</v>
      </c>
      <c r="B20" s="12"/>
      <c r="C20" s="12"/>
      <c r="D20" s="15"/>
      <c r="E20" s="19"/>
      <c r="F20" s="19"/>
      <c r="G20" s="19"/>
      <c r="H20" s="19"/>
      <c r="I20" s="18"/>
      <c r="J20" s="16"/>
      <c r="K20" s="35">
        <f>SUM(K21:K22)</f>
        <v>28.4084</v>
      </c>
      <c r="L20" s="35">
        <f>SUM(L21:L22)</f>
        <v>11.73652</v>
      </c>
      <c r="M20" s="35"/>
      <c r="N20" s="35">
        <f>SUM(N21:N22)</f>
        <v>7.9056</v>
      </c>
      <c r="O20" s="35"/>
      <c r="P20" s="35">
        <f>SUM(P21:P22)</f>
        <v>5.06476</v>
      </c>
      <c r="Q20" s="35"/>
      <c r="R20" s="35">
        <f>SUM(R21:R22)</f>
        <v>3.70152</v>
      </c>
      <c r="S20" s="18"/>
      <c r="T20" s="52"/>
      <c r="U20" s="53"/>
    </row>
    <row r="21" ht="16.5" customHeight="1" spans="1:21">
      <c r="A21" s="13" t="s">
        <v>41</v>
      </c>
      <c r="B21" s="14">
        <v>16.07</v>
      </c>
      <c r="C21" s="14">
        <v>16.07</v>
      </c>
      <c r="D21" s="15">
        <f>C21/B21*100%</f>
        <v>1</v>
      </c>
      <c r="E21" s="19">
        <v>800</v>
      </c>
      <c r="F21" s="20">
        <v>500</v>
      </c>
      <c r="G21" s="20">
        <v>500</v>
      </c>
      <c r="H21" s="20">
        <v>500</v>
      </c>
      <c r="I21" s="38">
        <v>0.00125</v>
      </c>
      <c r="J21" s="16">
        <f>E21*I21</f>
        <v>1</v>
      </c>
      <c r="K21" s="16">
        <f>C21*J21</f>
        <v>16.07</v>
      </c>
      <c r="L21" s="16">
        <f>K21*M21</f>
        <v>8.035</v>
      </c>
      <c r="M21" s="37">
        <v>0.5</v>
      </c>
      <c r="N21" s="16">
        <f>K21*O21</f>
        <v>4.821</v>
      </c>
      <c r="O21" s="37">
        <v>0.3</v>
      </c>
      <c r="P21" s="16">
        <f>K21*Q21</f>
        <v>3.214</v>
      </c>
      <c r="Q21" s="37">
        <v>0.2</v>
      </c>
      <c r="R21" s="16">
        <f>K21*S21</f>
        <v>0</v>
      </c>
      <c r="S21" s="37"/>
      <c r="T21" s="52" t="s">
        <v>42</v>
      </c>
      <c r="U21" s="53" t="s">
        <v>28</v>
      </c>
    </row>
    <row r="22" ht="16.5" customHeight="1" spans="1:21">
      <c r="A22" s="13" t="s">
        <v>43</v>
      </c>
      <c r="B22" s="14">
        <v>42.5602</v>
      </c>
      <c r="C22" s="14">
        <v>5.141</v>
      </c>
      <c r="D22" s="15">
        <f>C22/B22*100%</f>
        <v>0.120793605293208</v>
      </c>
      <c r="E22" s="19">
        <v>800</v>
      </c>
      <c r="F22" s="20">
        <v>500</v>
      </c>
      <c r="G22" s="20">
        <v>500</v>
      </c>
      <c r="H22" s="20">
        <v>500</v>
      </c>
      <c r="I22" s="15">
        <v>0.003</v>
      </c>
      <c r="J22" s="16">
        <f>E22*I22</f>
        <v>2.4</v>
      </c>
      <c r="K22" s="16">
        <f>C22*J22</f>
        <v>12.3384</v>
      </c>
      <c r="L22" s="16">
        <f>K22*M22</f>
        <v>3.70152</v>
      </c>
      <c r="M22" s="37">
        <v>0.3</v>
      </c>
      <c r="N22" s="16">
        <f>K22*O22</f>
        <v>3.0846</v>
      </c>
      <c r="O22" s="37">
        <v>0.25</v>
      </c>
      <c r="P22" s="16">
        <f>K22*Q22</f>
        <v>1.85076</v>
      </c>
      <c r="Q22" s="37">
        <v>0.15</v>
      </c>
      <c r="R22" s="16">
        <f>K22*S22</f>
        <v>3.70152</v>
      </c>
      <c r="S22" s="37">
        <v>0.3</v>
      </c>
      <c r="T22" s="52" t="s">
        <v>42</v>
      </c>
      <c r="U22" s="53" t="s">
        <v>28</v>
      </c>
    </row>
    <row r="23" ht="16.5" customHeight="1" spans="1:21">
      <c r="A23" s="9" t="s">
        <v>44</v>
      </c>
      <c r="B23" s="10"/>
      <c r="C23" s="12"/>
      <c r="D23" s="10"/>
      <c r="E23" s="21"/>
      <c r="F23" s="21"/>
      <c r="G23" s="21"/>
      <c r="H23" s="21"/>
      <c r="I23" s="10"/>
      <c r="J23" s="10"/>
      <c r="K23" s="10">
        <f>SUM(K24:K33)</f>
        <v>1080.1</v>
      </c>
      <c r="L23" s="10"/>
      <c r="M23" s="10"/>
      <c r="N23" s="10">
        <f>SUM(N24:N33)</f>
        <v>445.94</v>
      </c>
      <c r="O23" s="10"/>
      <c r="P23" s="10">
        <f>SUM(P24:P33)</f>
        <v>340.34</v>
      </c>
      <c r="Q23" s="10"/>
      <c r="R23" s="10">
        <f>SUM(R24:R33)</f>
        <v>293.82</v>
      </c>
      <c r="S23" s="10"/>
      <c r="T23" s="52"/>
      <c r="U23" s="53"/>
    </row>
    <row r="24" ht="16.5" customHeight="1" spans="1:21">
      <c r="A24" s="13" t="s">
        <v>45</v>
      </c>
      <c r="B24" s="14">
        <v>8</v>
      </c>
      <c r="C24" s="14">
        <v>0.2</v>
      </c>
      <c r="D24" s="15">
        <f>C24/B24*100%</f>
        <v>0.025</v>
      </c>
      <c r="E24" s="19">
        <v>1000</v>
      </c>
      <c r="F24" s="20">
        <v>500</v>
      </c>
      <c r="G24" s="20">
        <v>800</v>
      </c>
      <c r="H24" s="20">
        <v>500</v>
      </c>
      <c r="I24" s="37">
        <v>0.02</v>
      </c>
      <c r="J24" s="16">
        <f>E24*I24</f>
        <v>20</v>
      </c>
      <c r="K24" s="16">
        <f>C24*J24</f>
        <v>4</v>
      </c>
      <c r="L24" s="16">
        <f>K24*M24</f>
        <v>0</v>
      </c>
      <c r="M24" s="37"/>
      <c r="N24" s="16">
        <f>K24*O24</f>
        <v>2</v>
      </c>
      <c r="O24" s="37">
        <v>0.5</v>
      </c>
      <c r="P24" s="16">
        <f>K24*Q24</f>
        <v>0.8</v>
      </c>
      <c r="Q24" s="37">
        <v>0.2</v>
      </c>
      <c r="R24" s="16">
        <f>K24*S24</f>
        <v>1.2</v>
      </c>
      <c r="S24" s="37">
        <v>0.3</v>
      </c>
      <c r="T24" s="52" t="s">
        <v>27</v>
      </c>
      <c r="U24" s="53" t="s">
        <v>28</v>
      </c>
    </row>
    <row r="25" ht="16.5" customHeight="1" spans="1:21">
      <c r="A25" s="13" t="s">
        <v>46</v>
      </c>
      <c r="B25" s="18">
        <v>14.0269</v>
      </c>
      <c r="C25" s="14">
        <v>1</v>
      </c>
      <c r="D25" s="15">
        <f>C25/B25*100%</f>
        <v>0.0712915897311594</v>
      </c>
      <c r="E25" s="19">
        <v>1400</v>
      </c>
      <c r="F25" s="20">
        <v>1500</v>
      </c>
      <c r="G25" s="20"/>
      <c r="H25" s="20">
        <v>1500</v>
      </c>
      <c r="I25" s="39">
        <v>0.055</v>
      </c>
      <c r="J25" s="16">
        <f>E25*I25</f>
        <v>77</v>
      </c>
      <c r="K25" s="16">
        <f>C25*J25</f>
        <v>77</v>
      </c>
      <c r="L25" s="16">
        <f>K25*M25</f>
        <v>0</v>
      </c>
      <c r="M25" s="37"/>
      <c r="N25" s="16">
        <f>K25*O25</f>
        <v>30.8</v>
      </c>
      <c r="O25" s="37">
        <v>0.4</v>
      </c>
      <c r="P25" s="16">
        <f>K25*Q25</f>
        <v>23.1</v>
      </c>
      <c r="Q25" s="37">
        <v>0.3</v>
      </c>
      <c r="R25" s="16">
        <f>K25*S25</f>
        <v>23.1</v>
      </c>
      <c r="S25" s="37">
        <v>0.3</v>
      </c>
      <c r="T25" s="52" t="s">
        <v>27</v>
      </c>
      <c r="U25" s="53" t="s">
        <v>28</v>
      </c>
    </row>
    <row r="26" ht="16.5" customHeight="1" spans="1:21">
      <c r="A26" s="13" t="s">
        <v>47</v>
      </c>
      <c r="B26" s="14">
        <v>21.2</v>
      </c>
      <c r="C26" s="14">
        <v>5</v>
      </c>
      <c r="D26" s="15">
        <f>C26/B26*100%</f>
        <v>0.235849056603774</v>
      </c>
      <c r="E26" s="19">
        <v>500</v>
      </c>
      <c r="F26" s="22">
        <v>300</v>
      </c>
      <c r="G26" s="22">
        <v>800</v>
      </c>
      <c r="H26" s="22">
        <v>300</v>
      </c>
      <c r="I26" s="39">
        <v>0.027</v>
      </c>
      <c r="J26" s="16">
        <f>E26*I26</f>
        <v>13.5</v>
      </c>
      <c r="K26" s="16">
        <f>C26*J26</f>
        <v>67.5</v>
      </c>
      <c r="L26" s="16">
        <f>K26*M26</f>
        <v>0</v>
      </c>
      <c r="M26" s="37"/>
      <c r="N26" s="16">
        <f>K26*O26</f>
        <v>33.75</v>
      </c>
      <c r="O26" s="37">
        <v>0.5</v>
      </c>
      <c r="P26" s="16">
        <f>K26*Q26</f>
        <v>20.25</v>
      </c>
      <c r="Q26" s="37">
        <v>0.3</v>
      </c>
      <c r="R26" s="16">
        <f>K26*S26</f>
        <v>13.5</v>
      </c>
      <c r="S26" s="37">
        <v>0.2</v>
      </c>
      <c r="T26" s="52" t="s">
        <v>27</v>
      </c>
      <c r="U26" s="53" t="s">
        <v>28</v>
      </c>
    </row>
    <row r="27" ht="16.5" customHeight="1" spans="1:21">
      <c r="A27" s="13" t="s">
        <v>48</v>
      </c>
      <c r="B27" s="14">
        <v>6.9</v>
      </c>
      <c r="C27" s="14">
        <v>5</v>
      </c>
      <c r="D27" s="15">
        <f>C27/B27*100%</f>
        <v>0.72463768115942</v>
      </c>
      <c r="E27" s="19">
        <v>500</v>
      </c>
      <c r="F27" s="22">
        <v>300</v>
      </c>
      <c r="G27" s="22">
        <v>800</v>
      </c>
      <c r="H27" s="22">
        <v>300</v>
      </c>
      <c r="I27" s="39">
        <v>0.027</v>
      </c>
      <c r="J27" s="16">
        <f>E27*I27</f>
        <v>13.5</v>
      </c>
      <c r="K27" s="16">
        <f>C27*J27</f>
        <v>67.5</v>
      </c>
      <c r="L27" s="16">
        <f>K27*M27</f>
        <v>0</v>
      </c>
      <c r="M27" s="37"/>
      <c r="N27" s="16">
        <f>K27*O27</f>
        <v>33.75</v>
      </c>
      <c r="O27" s="37">
        <v>0.5</v>
      </c>
      <c r="P27" s="16">
        <f>K27*Q27</f>
        <v>20.25</v>
      </c>
      <c r="Q27" s="37">
        <v>0.3</v>
      </c>
      <c r="R27" s="16">
        <f>K27*S27</f>
        <v>13.5</v>
      </c>
      <c r="S27" s="37">
        <v>0.2</v>
      </c>
      <c r="T27" s="52" t="s">
        <v>27</v>
      </c>
      <c r="U27" s="53" t="s">
        <v>28</v>
      </c>
    </row>
    <row r="28" ht="16.5" customHeight="1" spans="1:21">
      <c r="A28" s="13" t="s">
        <v>49</v>
      </c>
      <c r="B28" s="18"/>
      <c r="C28" s="18"/>
      <c r="D28" s="18"/>
      <c r="E28" s="19"/>
      <c r="F28" s="19"/>
      <c r="G28" s="19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52"/>
      <c r="U28" s="53"/>
    </row>
    <row r="29" ht="30" customHeight="1" spans="1:21">
      <c r="A29" s="13" t="s">
        <v>50</v>
      </c>
      <c r="B29" s="14">
        <v>1.24</v>
      </c>
      <c r="C29" s="14">
        <v>0.5</v>
      </c>
      <c r="D29" s="15">
        <f>C29/B29*100%</f>
        <v>0.403225806451613</v>
      </c>
      <c r="E29" s="19">
        <v>3650</v>
      </c>
      <c r="F29" s="20">
        <v>1450</v>
      </c>
      <c r="G29" s="20">
        <v>500</v>
      </c>
      <c r="H29" s="20">
        <v>1700</v>
      </c>
      <c r="I29" s="37">
        <v>0.06</v>
      </c>
      <c r="J29" s="16">
        <f t="shared" ref="J29:J34" si="0">E29*I29</f>
        <v>219</v>
      </c>
      <c r="K29" s="16">
        <f>C29*J29</f>
        <v>109.5</v>
      </c>
      <c r="L29" s="16">
        <f>K29*M29</f>
        <v>0</v>
      </c>
      <c r="M29" s="37"/>
      <c r="N29" s="16">
        <f>K29*O29</f>
        <v>43.8</v>
      </c>
      <c r="O29" s="37">
        <v>0.4</v>
      </c>
      <c r="P29" s="16">
        <f>K29*Q29</f>
        <v>43.8</v>
      </c>
      <c r="Q29" s="37">
        <v>0.4</v>
      </c>
      <c r="R29" s="16">
        <f>K29*S29</f>
        <v>21.9</v>
      </c>
      <c r="S29" s="37">
        <v>0.2</v>
      </c>
      <c r="T29" s="52" t="s">
        <v>51</v>
      </c>
      <c r="U29" s="53" t="s">
        <v>28</v>
      </c>
    </row>
    <row r="30" ht="30" customHeight="1" spans="1:21">
      <c r="A30" s="13" t="s">
        <v>52</v>
      </c>
      <c r="B30" s="14">
        <v>3</v>
      </c>
      <c r="C30" s="14">
        <v>1.3</v>
      </c>
      <c r="D30" s="15">
        <f>C30/B30*100%</f>
        <v>0.433333333333333</v>
      </c>
      <c r="E30" s="19">
        <v>3500</v>
      </c>
      <c r="F30" s="23">
        <v>900</v>
      </c>
      <c r="G30" s="23">
        <v>500</v>
      </c>
      <c r="H30" s="23">
        <v>2100</v>
      </c>
      <c r="I30" s="37">
        <v>0.06</v>
      </c>
      <c r="J30" s="16">
        <f t="shared" si="0"/>
        <v>210</v>
      </c>
      <c r="K30" s="16">
        <f>C30*J30</f>
        <v>273</v>
      </c>
      <c r="L30" s="16">
        <f>K30*M30</f>
        <v>0</v>
      </c>
      <c r="M30" s="37"/>
      <c r="N30" s="16">
        <f>K30*O30</f>
        <v>109.2</v>
      </c>
      <c r="O30" s="37">
        <v>0.4</v>
      </c>
      <c r="P30" s="16">
        <f>K30*Q30</f>
        <v>81.9</v>
      </c>
      <c r="Q30" s="37">
        <v>0.3</v>
      </c>
      <c r="R30" s="16">
        <f>K30*S30</f>
        <v>81.9</v>
      </c>
      <c r="S30" s="37">
        <v>0.3</v>
      </c>
      <c r="T30" s="52" t="s">
        <v>27</v>
      </c>
      <c r="U30" s="53" t="s">
        <v>28</v>
      </c>
    </row>
    <row r="31" ht="30" customHeight="1" spans="1:21">
      <c r="A31" s="13" t="s">
        <v>53</v>
      </c>
      <c r="B31" s="14">
        <v>8</v>
      </c>
      <c r="C31" s="14">
        <v>2</v>
      </c>
      <c r="D31" s="15">
        <f>C31/B31*100%</f>
        <v>0.25</v>
      </c>
      <c r="E31" s="19">
        <v>3640</v>
      </c>
      <c r="F31" s="23">
        <v>800</v>
      </c>
      <c r="G31" s="23">
        <v>800</v>
      </c>
      <c r="H31" s="23">
        <v>1000</v>
      </c>
      <c r="I31" s="37">
        <v>0.05</v>
      </c>
      <c r="J31" s="16">
        <f t="shared" si="0"/>
        <v>182</v>
      </c>
      <c r="K31" s="16">
        <f>C31*J31</f>
        <v>364</v>
      </c>
      <c r="L31" s="16">
        <f>K31*M31</f>
        <v>0</v>
      </c>
      <c r="M31" s="37"/>
      <c r="N31" s="16">
        <f>K31*O31</f>
        <v>145.6</v>
      </c>
      <c r="O31" s="37">
        <v>0.4</v>
      </c>
      <c r="P31" s="16">
        <f>K31*Q31</f>
        <v>109.2</v>
      </c>
      <c r="Q31" s="37">
        <v>0.3</v>
      </c>
      <c r="R31" s="16">
        <f>K31*S31</f>
        <v>109.2</v>
      </c>
      <c r="S31" s="37">
        <v>0.3</v>
      </c>
      <c r="T31" s="52" t="s">
        <v>27</v>
      </c>
      <c r="U31" s="53" t="s">
        <v>28</v>
      </c>
    </row>
    <row r="32" ht="30" customHeight="1" spans="1:21">
      <c r="A32" s="13" t="s">
        <v>54</v>
      </c>
      <c r="B32" s="14">
        <v>3</v>
      </c>
      <c r="C32" s="14">
        <v>0.5</v>
      </c>
      <c r="D32" s="15">
        <f>C32/B32*100%</f>
        <v>0.166666666666667</v>
      </c>
      <c r="E32" s="19">
        <v>2000</v>
      </c>
      <c r="F32" s="23">
        <v>1100</v>
      </c>
      <c r="G32" s="23">
        <v>900</v>
      </c>
      <c r="H32" s="23">
        <v>1200</v>
      </c>
      <c r="I32" s="37">
        <v>0.06</v>
      </c>
      <c r="J32" s="16">
        <f t="shared" si="0"/>
        <v>120</v>
      </c>
      <c r="K32" s="16">
        <f>C32*J32</f>
        <v>60</v>
      </c>
      <c r="L32" s="16">
        <f>K32*M32</f>
        <v>0</v>
      </c>
      <c r="M32" s="37"/>
      <c r="N32" s="16">
        <f>K32*O32</f>
        <v>24</v>
      </c>
      <c r="O32" s="37">
        <v>0.4</v>
      </c>
      <c r="P32" s="16">
        <f>K32*Q32</f>
        <v>18</v>
      </c>
      <c r="Q32" s="37">
        <v>0.3</v>
      </c>
      <c r="R32" s="16">
        <f>K32*S32</f>
        <v>18</v>
      </c>
      <c r="S32" s="37">
        <v>0.3</v>
      </c>
      <c r="T32" s="52" t="s">
        <v>27</v>
      </c>
      <c r="U32" s="53" t="s">
        <v>55</v>
      </c>
    </row>
    <row r="33" ht="30" customHeight="1" spans="1:21">
      <c r="A33" s="13" t="s">
        <v>56</v>
      </c>
      <c r="B33" s="18">
        <v>1.3486</v>
      </c>
      <c r="C33" s="14">
        <v>0.6</v>
      </c>
      <c r="D33" s="15">
        <f>C33/B33*100%</f>
        <v>0.44490582826635</v>
      </c>
      <c r="E33" s="19">
        <v>1200</v>
      </c>
      <c r="F33" s="20">
        <v>1450</v>
      </c>
      <c r="G33" s="20">
        <v>500</v>
      </c>
      <c r="H33" s="20">
        <v>1700</v>
      </c>
      <c r="I33" s="37">
        <v>0.08</v>
      </c>
      <c r="J33" s="16">
        <f t="shared" si="0"/>
        <v>96</v>
      </c>
      <c r="K33" s="16">
        <f>C33*J33</f>
        <v>57.6</v>
      </c>
      <c r="L33" s="16">
        <f>K33*M33</f>
        <v>0</v>
      </c>
      <c r="M33" s="37"/>
      <c r="N33" s="16">
        <f>K33*O33</f>
        <v>23.04</v>
      </c>
      <c r="O33" s="37">
        <v>0.4</v>
      </c>
      <c r="P33" s="16">
        <f>K33*Q33</f>
        <v>23.04</v>
      </c>
      <c r="Q33" s="37">
        <v>0.4</v>
      </c>
      <c r="R33" s="16">
        <f>K33*S33</f>
        <v>11.52</v>
      </c>
      <c r="S33" s="37">
        <v>0.2</v>
      </c>
      <c r="T33" s="52" t="s">
        <v>51</v>
      </c>
      <c r="U33" s="53" t="s">
        <v>28</v>
      </c>
    </row>
    <row r="34" s="2" customFormat="1" ht="30" customHeight="1" spans="1:21">
      <c r="A34" s="24" t="s">
        <v>57</v>
      </c>
      <c r="B34" s="25"/>
      <c r="C34" s="26"/>
      <c r="D34" s="27"/>
      <c r="E34" s="25">
        <v>1600</v>
      </c>
      <c r="F34" s="28"/>
      <c r="G34" s="28"/>
      <c r="H34" s="28"/>
      <c r="I34" s="40">
        <v>0.05</v>
      </c>
      <c r="J34" s="41">
        <f t="shared" si="0"/>
        <v>80</v>
      </c>
      <c r="K34" s="41"/>
      <c r="L34" s="41"/>
      <c r="M34" s="42"/>
      <c r="N34" s="41"/>
      <c r="O34" s="43">
        <v>0.4</v>
      </c>
      <c r="P34" s="44"/>
      <c r="Q34" s="43">
        <v>0.3</v>
      </c>
      <c r="R34" s="44"/>
      <c r="S34" s="43">
        <v>0.3</v>
      </c>
      <c r="T34" s="54"/>
      <c r="U34" s="55"/>
    </row>
    <row r="35" ht="16.5" customHeight="1" spans="1:21">
      <c r="A35" s="29" t="s">
        <v>58</v>
      </c>
      <c r="B35" s="18"/>
      <c r="C35" s="18"/>
      <c r="D35" s="18"/>
      <c r="E35" s="18"/>
      <c r="F35" s="18"/>
      <c r="G35" s="18"/>
      <c r="H35" s="18"/>
      <c r="I35" s="18"/>
      <c r="J35" s="18"/>
      <c r="K35" s="35">
        <f>SUM(K6,K23)</f>
        <v>2518.5084</v>
      </c>
      <c r="L35" s="35">
        <f>SUM(L6,L23)</f>
        <v>697.23652</v>
      </c>
      <c r="M35" s="35"/>
      <c r="N35" s="35">
        <f>SUM(N6,N23)</f>
        <v>755.3456</v>
      </c>
      <c r="O35" s="35"/>
      <c r="P35" s="35">
        <f>SUM(P6,P23)</f>
        <v>729.40476</v>
      </c>
      <c r="Q35" s="35"/>
      <c r="R35" s="35">
        <f>SUM(R6,R23)</f>
        <v>336.52152</v>
      </c>
      <c r="S35" s="18"/>
      <c r="T35" s="52"/>
      <c r="U35" s="53"/>
    </row>
    <row r="36" customFormat="1" ht="30" customHeight="1" spans="1:21">
      <c r="A36" s="9" t="s">
        <v>59</v>
      </c>
      <c r="B36" s="14"/>
      <c r="C36" s="14"/>
      <c r="D36" s="18"/>
      <c r="E36" s="18"/>
      <c r="F36" s="30"/>
      <c r="G36" s="30"/>
      <c r="H36" s="30"/>
      <c r="I36" s="18"/>
      <c r="J36" s="30"/>
      <c r="K36" s="45">
        <f>SUM(K37:K41)</f>
        <v>210.45</v>
      </c>
      <c r="L36" s="45"/>
      <c r="M36" s="10"/>
      <c r="N36" s="45"/>
      <c r="O36" s="10"/>
      <c r="P36" s="45">
        <f>SUM(P37:P41)</f>
        <v>201.21</v>
      </c>
      <c r="Q36" s="10"/>
      <c r="R36" s="45">
        <f>SUM(R37:R41)</f>
        <v>9.24</v>
      </c>
      <c r="S36" s="18"/>
      <c r="T36" s="52"/>
      <c r="U36" s="53"/>
    </row>
    <row r="37" customFormat="1" ht="16.5" customHeight="1" spans="1:21">
      <c r="A37" s="13" t="s">
        <v>60</v>
      </c>
      <c r="B37" s="18">
        <v>14.0269</v>
      </c>
      <c r="C37" s="14">
        <v>15</v>
      </c>
      <c r="D37" s="15">
        <f>C37/B37*100%</f>
        <v>1.06937384596739</v>
      </c>
      <c r="E37" s="18">
        <v>500</v>
      </c>
      <c r="F37" s="30">
        <v>1500</v>
      </c>
      <c r="G37" s="30"/>
      <c r="H37" s="30">
        <v>1500</v>
      </c>
      <c r="I37" s="15">
        <v>0.0195</v>
      </c>
      <c r="J37" s="30">
        <f>E37*I37</f>
        <v>9.75</v>
      </c>
      <c r="K37" s="45">
        <f>C37*J37</f>
        <v>146.25</v>
      </c>
      <c r="L37" s="45"/>
      <c r="M37" s="10"/>
      <c r="N37" s="45"/>
      <c r="O37" s="10"/>
      <c r="P37" s="45">
        <f>K37*Q37</f>
        <v>146.25</v>
      </c>
      <c r="Q37" s="56">
        <v>1</v>
      </c>
      <c r="R37" s="45">
        <f>K37*S37</f>
        <v>0</v>
      </c>
      <c r="S37" s="37"/>
      <c r="T37" s="52" t="s">
        <v>27</v>
      </c>
      <c r="U37" s="53" t="s">
        <v>28</v>
      </c>
    </row>
    <row r="38" customFormat="1" ht="16.5" customHeight="1" spans="1:21">
      <c r="A38" s="13" t="s">
        <v>61</v>
      </c>
      <c r="B38" s="14">
        <v>1</v>
      </c>
      <c r="C38" s="14">
        <v>1</v>
      </c>
      <c r="D38" s="15">
        <f>C38/B38*100%</f>
        <v>1</v>
      </c>
      <c r="E38" s="18">
        <v>1000</v>
      </c>
      <c r="F38" s="30">
        <v>2000</v>
      </c>
      <c r="G38" s="30"/>
      <c r="H38" s="30">
        <v>2000</v>
      </c>
      <c r="I38" s="15">
        <v>0.0195</v>
      </c>
      <c r="J38" s="30">
        <f>E38*I38</f>
        <v>19.5</v>
      </c>
      <c r="K38" s="45">
        <f>C38*J38</f>
        <v>19.5</v>
      </c>
      <c r="L38" s="45"/>
      <c r="M38" s="10"/>
      <c r="N38" s="45"/>
      <c r="O38" s="10"/>
      <c r="P38" s="45">
        <f>K38*Q38</f>
        <v>19.5</v>
      </c>
      <c r="Q38" s="56">
        <v>1</v>
      </c>
      <c r="R38" s="45">
        <f>K38*S38</f>
        <v>0</v>
      </c>
      <c r="S38" s="37"/>
      <c r="T38" s="52" t="s">
        <v>27</v>
      </c>
      <c r="U38" s="53" t="s">
        <v>28</v>
      </c>
    </row>
    <row r="39" customFormat="1" ht="16.5" customHeight="1" spans="1:21">
      <c r="A39" s="13" t="s">
        <v>62</v>
      </c>
      <c r="B39" s="14">
        <v>2.5</v>
      </c>
      <c r="C39" s="14">
        <v>0.1</v>
      </c>
      <c r="D39" s="15">
        <f>C39/B39*100%</f>
        <v>0.04</v>
      </c>
      <c r="E39" s="18">
        <v>500</v>
      </c>
      <c r="F39" s="30">
        <v>300</v>
      </c>
      <c r="G39" s="30"/>
      <c r="H39" s="30">
        <v>300</v>
      </c>
      <c r="I39" s="15">
        <v>0.06</v>
      </c>
      <c r="J39" s="30">
        <f>E39*I39</f>
        <v>30</v>
      </c>
      <c r="K39" s="45">
        <f>C39*J39</f>
        <v>3</v>
      </c>
      <c r="L39" s="45"/>
      <c r="M39" s="10"/>
      <c r="N39" s="45"/>
      <c r="O39" s="10"/>
      <c r="P39" s="45">
        <f>K39*Q39</f>
        <v>2.1</v>
      </c>
      <c r="Q39" s="56">
        <v>0.7</v>
      </c>
      <c r="R39" s="45">
        <f>K39*S39</f>
        <v>0.9</v>
      </c>
      <c r="S39" s="37">
        <v>0.3</v>
      </c>
      <c r="T39" s="52" t="s">
        <v>27</v>
      </c>
      <c r="U39" s="53" t="s">
        <v>55</v>
      </c>
    </row>
    <row r="40" customFormat="1" ht="32" customHeight="1" spans="1:21">
      <c r="A40" s="13" t="s">
        <v>63</v>
      </c>
      <c r="B40" s="14"/>
      <c r="C40" s="14">
        <v>0.8</v>
      </c>
      <c r="D40" s="15"/>
      <c r="E40" s="18" t="s">
        <v>64</v>
      </c>
      <c r="F40" s="30"/>
      <c r="G40" s="30"/>
      <c r="H40" s="30"/>
      <c r="I40" s="15">
        <v>0.06</v>
      </c>
      <c r="J40" s="30">
        <v>30</v>
      </c>
      <c r="K40" s="45">
        <f>C40*J40</f>
        <v>24</v>
      </c>
      <c r="L40" s="45"/>
      <c r="M40" s="10"/>
      <c r="N40" s="45"/>
      <c r="O40" s="10"/>
      <c r="P40" s="45">
        <f>K40*Q40</f>
        <v>19.2</v>
      </c>
      <c r="Q40" s="56">
        <v>0.8</v>
      </c>
      <c r="R40" s="45">
        <f>S40*K40</f>
        <v>4.8</v>
      </c>
      <c r="S40" s="37">
        <v>0.2</v>
      </c>
      <c r="T40" s="52" t="s">
        <v>51</v>
      </c>
      <c r="U40" s="53" t="s">
        <v>28</v>
      </c>
    </row>
    <row r="41" customFormat="1" ht="28" customHeight="1" spans="1:21">
      <c r="A41" s="13" t="s">
        <v>65</v>
      </c>
      <c r="B41" s="14"/>
      <c r="C41" s="14"/>
      <c r="D41" s="15"/>
      <c r="E41" s="18"/>
      <c r="F41" s="30"/>
      <c r="G41" s="30"/>
      <c r="H41" s="30"/>
      <c r="I41" s="15"/>
      <c r="J41" s="30"/>
      <c r="K41" s="45">
        <f>SUM(K42:K45)</f>
        <v>17.7</v>
      </c>
      <c r="L41" s="45"/>
      <c r="M41" s="10"/>
      <c r="N41" s="45"/>
      <c r="O41" s="10"/>
      <c r="P41" s="45">
        <f>SUM(P42:P45)</f>
        <v>14.16</v>
      </c>
      <c r="Q41" s="56"/>
      <c r="R41" s="45">
        <f>SUM(R42:R45)</f>
        <v>3.54</v>
      </c>
      <c r="S41" s="37"/>
      <c r="T41" s="52"/>
      <c r="U41" s="53"/>
    </row>
    <row r="42" customFormat="1" ht="16.5" customHeight="1" spans="1:21">
      <c r="A42" s="9" t="s">
        <v>66</v>
      </c>
      <c r="B42" s="14"/>
      <c r="C42" s="14">
        <v>33</v>
      </c>
      <c r="D42" s="15"/>
      <c r="E42" s="18">
        <v>30</v>
      </c>
      <c r="F42" s="30"/>
      <c r="G42" s="30"/>
      <c r="H42" s="30"/>
      <c r="I42" s="15">
        <v>0.01</v>
      </c>
      <c r="J42" s="30">
        <v>0.3</v>
      </c>
      <c r="K42" s="45">
        <f>C42*J42</f>
        <v>9.9</v>
      </c>
      <c r="L42" s="45"/>
      <c r="M42" s="10"/>
      <c r="N42" s="45"/>
      <c r="O42" s="10"/>
      <c r="P42" s="45">
        <f>K42*Q42</f>
        <v>7.92</v>
      </c>
      <c r="Q42" s="56">
        <v>0.8</v>
      </c>
      <c r="R42" s="45">
        <f>S42*K42</f>
        <v>1.98</v>
      </c>
      <c r="S42" s="37">
        <v>0.2</v>
      </c>
      <c r="T42" s="52" t="s">
        <v>51</v>
      </c>
      <c r="U42" s="53" t="s">
        <v>28</v>
      </c>
    </row>
    <row r="43" customFormat="1" ht="16.5" customHeight="1" spans="1:21">
      <c r="A43" s="9" t="s">
        <v>67</v>
      </c>
      <c r="B43" s="14"/>
      <c r="C43" s="14">
        <v>3.5</v>
      </c>
      <c r="D43" s="15"/>
      <c r="E43" s="18">
        <v>180</v>
      </c>
      <c r="F43" s="30"/>
      <c r="G43" s="30"/>
      <c r="H43" s="30"/>
      <c r="I43" s="15">
        <v>0.01</v>
      </c>
      <c r="J43" s="30">
        <v>1.8</v>
      </c>
      <c r="K43" s="45">
        <f>C43*J43</f>
        <v>6.3</v>
      </c>
      <c r="L43" s="45"/>
      <c r="M43" s="10"/>
      <c r="N43" s="45"/>
      <c r="O43" s="10"/>
      <c r="P43" s="45">
        <f>K43*Q43</f>
        <v>5.04</v>
      </c>
      <c r="Q43" s="56">
        <v>0.8</v>
      </c>
      <c r="R43" s="45">
        <f>S43*K43</f>
        <v>1.26</v>
      </c>
      <c r="S43" s="37">
        <v>0.2</v>
      </c>
      <c r="T43" s="52" t="s">
        <v>51</v>
      </c>
      <c r="U43" s="53" t="s">
        <v>28</v>
      </c>
    </row>
    <row r="44" customFormat="1" ht="16.5" customHeight="1" spans="1:21">
      <c r="A44" s="9" t="s">
        <v>68</v>
      </c>
      <c r="B44" s="14"/>
      <c r="C44" s="14"/>
      <c r="D44" s="15"/>
      <c r="E44" s="18">
        <v>200</v>
      </c>
      <c r="F44" s="30"/>
      <c r="G44" s="30"/>
      <c r="H44" s="30"/>
      <c r="I44" s="15">
        <v>0.01</v>
      </c>
      <c r="J44" s="30">
        <v>2</v>
      </c>
      <c r="K44" s="45">
        <f>C44*J44</f>
        <v>0</v>
      </c>
      <c r="L44" s="45"/>
      <c r="M44" s="10"/>
      <c r="N44" s="45"/>
      <c r="O44" s="10"/>
      <c r="P44" s="45">
        <f>K44*Q44</f>
        <v>0</v>
      </c>
      <c r="Q44" s="56">
        <v>0.8</v>
      </c>
      <c r="R44" s="45">
        <f>S44*K44</f>
        <v>0</v>
      </c>
      <c r="S44" s="37">
        <v>0.2</v>
      </c>
      <c r="T44" s="52"/>
      <c r="U44" s="53"/>
    </row>
    <row r="45" customFormat="1" ht="16.5" customHeight="1" spans="1:21">
      <c r="A45" s="9" t="s">
        <v>69</v>
      </c>
      <c r="B45" s="14"/>
      <c r="C45" s="14">
        <v>1</v>
      </c>
      <c r="D45" s="15"/>
      <c r="E45" s="18">
        <v>150</v>
      </c>
      <c r="F45" s="30"/>
      <c r="G45" s="30"/>
      <c r="H45" s="30"/>
      <c r="I45" s="15">
        <v>0.01</v>
      </c>
      <c r="J45" s="30">
        <v>1.5</v>
      </c>
      <c r="K45" s="45">
        <f>C45*J45</f>
        <v>1.5</v>
      </c>
      <c r="L45" s="45"/>
      <c r="M45" s="10"/>
      <c r="N45" s="45"/>
      <c r="O45" s="10"/>
      <c r="P45" s="45">
        <f>K45*Q45</f>
        <v>1.2</v>
      </c>
      <c r="Q45" s="56">
        <v>0.8</v>
      </c>
      <c r="R45" s="45">
        <f>S45*K45</f>
        <v>0.3</v>
      </c>
      <c r="S45" s="37">
        <v>0.2</v>
      </c>
      <c r="T45" s="52" t="s">
        <v>51</v>
      </c>
      <c r="U45" s="53" t="s">
        <v>28</v>
      </c>
    </row>
    <row r="46" customFormat="1" ht="39" customHeight="1" spans="1:21">
      <c r="A46" s="31" t="s">
        <v>70</v>
      </c>
      <c r="B46" s="32"/>
      <c r="C46" s="32"/>
      <c r="D46" s="32"/>
      <c r="E46" s="32"/>
      <c r="F46" s="33"/>
      <c r="G46" s="33"/>
      <c r="H46" s="33"/>
      <c r="I46" s="32"/>
      <c r="J46" s="33"/>
      <c r="K46" s="46">
        <f>SUM(K35:K36)</f>
        <v>2728.9584</v>
      </c>
      <c r="L46" s="46">
        <f>SUM(L35+L36)</f>
        <v>697.23652</v>
      </c>
      <c r="M46" s="47"/>
      <c r="N46" s="46">
        <f>SUM(N35+N36)</f>
        <v>755.3456</v>
      </c>
      <c r="O46" s="47"/>
      <c r="P46" s="46">
        <f>SUM(P35:P36)</f>
        <v>930.61476</v>
      </c>
      <c r="Q46" s="47"/>
      <c r="R46" s="46">
        <f>SUM(R35:R36)</f>
        <v>345.76152</v>
      </c>
      <c r="S46" s="32"/>
      <c r="T46" s="52"/>
      <c r="U46" s="53"/>
    </row>
    <row r="47" ht="30" customHeight="1" spans="1:19">
      <c r="A47" s="34" t="s">
        <v>71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</sheetData>
  <mergeCells count="19">
    <mergeCell ref="A2:S2"/>
    <mergeCell ref="L4:M4"/>
    <mergeCell ref="N4:O4"/>
    <mergeCell ref="P4:Q4"/>
    <mergeCell ref="R4:S4"/>
    <mergeCell ref="A47:S4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T4:T5"/>
    <mergeCell ref="U4:U5"/>
  </mergeCells>
  <printOptions horizontalCentered="1"/>
  <pageMargins left="0.708244776162576" right="0.708244776162576" top="0.747823152016467" bottom="0.747823152016467" header="0.315238382872634" footer="0.315238382872634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璧山区2023年农业保险保费补贴计划表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intsig</dc:creator>
  <cp:lastModifiedBy>朱堂冲[朱堂冲]</cp:lastModifiedBy>
  <cp:revision>0</cp:revision>
  <dcterms:created xsi:type="dcterms:W3CDTF">2022-02-25T07:03:00Z</dcterms:created>
  <cp:lastPrinted>2022-06-09T00:30:00Z</cp:lastPrinted>
  <dcterms:modified xsi:type="dcterms:W3CDTF">2023-03-06T02:26:10Z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17DEE837568043CD93D52BA5053CF18B</vt:lpwstr>
  </property>
  <property fmtid="{D5CDD505-2E9C-101B-9397-08002B2CF9AE}" pid="3" name="KSOProductBuildVer">
    <vt:lpwstr>2052-11.1.0.8919</vt:lpwstr>
  </property>
</Properties>
</file>