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5" windowHeight="13620"/>
  </bookViews>
  <sheets>
    <sheet name="总" sheetId="9" r:id="rId1"/>
    <sheet name="大森村" sheetId="10" r:id="rId2"/>
    <sheet name="清明村" sheetId="11" r:id="rId3"/>
    <sheet name="沙坡村" sheetId="12" r:id="rId4"/>
    <sheet name="石河村" sheetId="13" r:id="rId5"/>
    <sheet name="塘坊村" sheetId="14" r:id="rId6"/>
  </sheets>
  <externalReferences>
    <externalReference r:id="rId7"/>
  </externalReferences>
  <calcPr calcId="144525"/>
</workbook>
</file>

<file path=xl/sharedStrings.xml><?xml version="1.0" encoding="utf-8"?>
<sst xmlns="http://schemas.openxmlformats.org/spreadsheetml/2006/main" count="499" uniqueCount="62">
  <si>
    <t>面积：公顷  占比：%</t>
  </si>
  <si>
    <t>国土空间功能结构调整表</t>
  </si>
  <si>
    <t>《国土空间调查、规划、用途管制用地用海分类指南》</t>
  </si>
  <si>
    <t>规划基期年</t>
  </si>
  <si>
    <t>规划目标年</t>
  </si>
  <si>
    <t>增减量</t>
  </si>
  <si>
    <t>代码</t>
  </si>
  <si>
    <t>名称</t>
  </si>
  <si>
    <t>面积</t>
  </si>
  <si>
    <t>比重</t>
  </si>
  <si>
    <t>耕地</t>
  </si>
  <si>
    <t>01</t>
  </si>
  <si>
    <t>园地</t>
  </si>
  <si>
    <t>02</t>
  </si>
  <si>
    <t>林地</t>
  </si>
  <si>
    <t>03</t>
  </si>
  <si>
    <t>草地</t>
  </si>
  <si>
    <t>04</t>
  </si>
  <si>
    <t>湿地</t>
  </si>
  <si>
    <t>05</t>
  </si>
  <si>
    <t>农业设施建设用地</t>
  </si>
  <si>
    <t>0601</t>
  </si>
  <si>
    <t>乡村道路用地</t>
  </si>
  <si>
    <t>0602</t>
  </si>
  <si>
    <t>种植设施建设用地</t>
  </si>
  <si>
    <t>0603</t>
  </si>
  <si>
    <t>畜禽养殖设施建设用地</t>
  </si>
  <si>
    <t>水产养殖设施建设用地</t>
  </si>
  <si>
    <t>小计</t>
  </si>
  <si>
    <t>城乡建设用地</t>
  </si>
  <si>
    <t>城镇用地</t>
  </si>
  <si>
    <t>07</t>
  </si>
  <si>
    <t>居住用地</t>
  </si>
  <si>
    <t>机关团体用地</t>
  </si>
  <si>
    <t>教育用地</t>
  </si>
  <si>
    <t>社会福利用地</t>
  </si>
  <si>
    <t>商业服务业用地</t>
  </si>
  <si>
    <t>城镇道路用地</t>
  </si>
  <si>
    <t>交通场站用地</t>
  </si>
  <si>
    <t>其他交通设施用地</t>
  </si>
  <si>
    <t>工业用地</t>
  </si>
  <si>
    <t>物流仓储用地</t>
  </si>
  <si>
    <t>1301-1310，1313</t>
  </si>
  <si>
    <t>公用设施用地</t>
  </si>
  <si>
    <t>城市、建制镇范围（201.202）内的其他用地</t>
  </si>
  <si>
    <t>村庄用地</t>
  </si>
  <si>
    <t>08</t>
  </si>
  <si>
    <t>09</t>
  </si>
  <si>
    <t>村庄范围（203）内的其他用地</t>
  </si>
  <si>
    <t>区域基础设施用地</t>
  </si>
  <si>
    <t>铁路用地</t>
  </si>
  <si>
    <t>公路用地</t>
  </si>
  <si>
    <t>水工设施用地</t>
  </si>
  <si>
    <t>其他建设用地</t>
  </si>
  <si>
    <t>采矿用地</t>
  </si>
  <si>
    <t>特殊用地</t>
  </si>
  <si>
    <t>陆地水域</t>
  </si>
  <si>
    <t>其他土地</t>
  </si>
  <si>
    <t>田坎</t>
  </si>
  <si>
    <t>用地总计</t>
  </si>
  <si>
    <t>宗教用地</t>
  </si>
  <si>
    <t>农村宅基地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</si>
</sst>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/>
    <xf numFmtId="177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037;&#20316;\0408L\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H2">
            <v>1.510975</v>
          </cell>
        </row>
        <row r="3">
          <cell r="H3">
            <v>5.5697969699</v>
          </cell>
        </row>
        <row r="4">
          <cell r="H4">
            <v>0.468918</v>
          </cell>
        </row>
        <row r="5">
          <cell r="H5">
            <v>0.240983</v>
          </cell>
        </row>
        <row r="6">
          <cell r="H6">
            <v>0.055359</v>
          </cell>
        </row>
        <row r="7">
          <cell r="H7">
            <v>23.2800029907</v>
          </cell>
        </row>
        <row r="8">
          <cell r="H8">
            <v>0.054686</v>
          </cell>
        </row>
        <row r="9">
          <cell r="H9">
            <v>0.073531</v>
          </cell>
        </row>
        <row r="10">
          <cell r="H10">
            <v>0.5250289961</v>
          </cell>
        </row>
        <row r="11">
          <cell r="H11">
            <v>16.997919992</v>
          </cell>
        </row>
        <row r="12">
          <cell r="H12">
            <v>0.02363</v>
          </cell>
        </row>
        <row r="13">
          <cell r="H13">
            <v>0.688015</v>
          </cell>
        </row>
        <row r="14">
          <cell r="H14">
            <v>3.343589</v>
          </cell>
        </row>
        <row r="15">
          <cell r="F15">
            <v>121622.584715</v>
          </cell>
        </row>
        <row r="15">
          <cell r="H15">
            <v>64.0306375812</v>
          </cell>
        </row>
        <row r="16">
          <cell r="H16">
            <v>4.4269190188</v>
          </cell>
        </row>
        <row r="17">
          <cell r="H17">
            <v>14.209998009</v>
          </cell>
        </row>
        <row r="18">
          <cell r="H18">
            <v>44.6155890094</v>
          </cell>
        </row>
        <row r="19">
          <cell r="H19">
            <v>51.4228500167</v>
          </cell>
        </row>
        <row r="20">
          <cell r="H20">
            <v>3.2903770384</v>
          </cell>
        </row>
        <row r="21">
          <cell r="F21">
            <v>145393.458488</v>
          </cell>
        </row>
        <row r="21">
          <cell r="H21">
            <v>122.3121840967</v>
          </cell>
        </row>
        <row r="22">
          <cell r="H22">
            <v>0.340807</v>
          </cell>
        </row>
        <row r="23">
          <cell r="H23">
            <v>1.82222</v>
          </cell>
        </row>
        <row r="24">
          <cell r="H24">
            <v>19.8292400053</v>
          </cell>
        </row>
        <row r="25">
          <cell r="H25">
            <v>0.329008</v>
          </cell>
        </row>
        <row r="26">
          <cell r="H26">
            <v>6.8901280041</v>
          </cell>
        </row>
        <row r="27">
          <cell r="H27">
            <v>6.411141</v>
          </cell>
        </row>
        <row r="28">
          <cell r="H28">
            <v>68.9415059851</v>
          </cell>
        </row>
        <row r="29">
          <cell r="H29">
            <v>0.525011</v>
          </cell>
        </row>
        <row r="30">
          <cell r="H30">
            <v>0.218395</v>
          </cell>
        </row>
        <row r="31">
          <cell r="H31">
            <v>0.189606</v>
          </cell>
        </row>
        <row r="32">
          <cell r="H32">
            <v>1.7334489821</v>
          </cell>
        </row>
        <row r="33">
          <cell r="H33">
            <v>1.340736</v>
          </cell>
        </row>
        <row r="34">
          <cell r="H34">
            <v>7.239059</v>
          </cell>
        </row>
        <row r="35">
          <cell r="H35">
            <v>4.8749100235</v>
          </cell>
        </row>
        <row r="36">
          <cell r="H36">
            <v>0.13867</v>
          </cell>
        </row>
        <row r="37">
          <cell r="H37">
            <v>6.5626580234</v>
          </cell>
        </row>
        <row r="38">
          <cell r="H38">
            <v>0.4323380167</v>
          </cell>
        </row>
        <row r="39">
          <cell r="H39">
            <v>8.5328669988</v>
          </cell>
        </row>
        <row r="40">
          <cell r="H40">
            <v>2.019429</v>
          </cell>
        </row>
        <row r="41">
          <cell r="H41">
            <v>5.819453</v>
          </cell>
        </row>
        <row r="42">
          <cell r="H42">
            <v>5.203229</v>
          </cell>
        </row>
        <row r="43">
          <cell r="F43">
            <v>30913.815021</v>
          </cell>
        </row>
        <row r="43">
          <cell r="H43">
            <v>16.866714547</v>
          </cell>
        </row>
        <row r="44">
          <cell r="H44">
            <v>0.704799</v>
          </cell>
        </row>
        <row r="45">
          <cell r="H45">
            <v>3.242893</v>
          </cell>
        </row>
        <row r="46">
          <cell r="H46">
            <v>3.111437</v>
          </cell>
        </row>
        <row r="47">
          <cell r="H47">
            <v>19.1865279615</v>
          </cell>
        </row>
        <row r="48">
          <cell r="H48">
            <v>195.4704749659</v>
          </cell>
        </row>
        <row r="49">
          <cell r="H49">
            <v>0.305476</v>
          </cell>
        </row>
        <row r="50">
          <cell r="F50">
            <v>20526.482476</v>
          </cell>
        </row>
        <row r="50">
          <cell r="H50">
            <v>13.9490697858</v>
          </cell>
        </row>
        <row r="51">
          <cell r="H51">
            <v>0.162502</v>
          </cell>
        </row>
        <row r="52">
          <cell r="H52">
            <v>60.1914670201</v>
          </cell>
        </row>
        <row r="53">
          <cell r="H53">
            <v>0.261146</v>
          </cell>
        </row>
        <row r="55">
          <cell r="H55">
            <v>0.897694</v>
          </cell>
        </row>
        <row r="56">
          <cell r="H56">
            <v>0.042879</v>
          </cell>
        </row>
        <row r="57">
          <cell r="H57">
            <v>0.145071</v>
          </cell>
        </row>
        <row r="58">
          <cell r="H58">
            <v>11.2641779938</v>
          </cell>
        </row>
        <row r="59">
          <cell r="H59">
            <v>1.138022</v>
          </cell>
        </row>
        <row r="60">
          <cell r="H60">
            <v>0.445712</v>
          </cell>
        </row>
        <row r="61">
          <cell r="H61">
            <v>10.2498130141</v>
          </cell>
        </row>
        <row r="62">
          <cell r="H62">
            <v>1.023114</v>
          </cell>
        </row>
        <row r="63">
          <cell r="H63">
            <v>0.821219</v>
          </cell>
        </row>
        <row r="64">
          <cell r="H64">
            <v>5.3197500142</v>
          </cell>
        </row>
        <row r="65">
          <cell r="H65">
            <v>5.10845</v>
          </cell>
        </row>
        <row r="66">
          <cell r="F66">
            <v>53544.071905</v>
          </cell>
        </row>
        <row r="66">
          <cell r="H66">
            <v>28.2721888446</v>
          </cell>
        </row>
        <row r="67">
          <cell r="H67">
            <v>0.292116</v>
          </cell>
        </row>
        <row r="68">
          <cell r="H68">
            <v>11.8837749577</v>
          </cell>
        </row>
        <row r="69">
          <cell r="H69">
            <v>2.239789</v>
          </cell>
        </row>
        <row r="70">
          <cell r="H70">
            <v>4.0120460199</v>
          </cell>
        </row>
        <row r="71">
          <cell r="H71">
            <v>64.121941</v>
          </cell>
        </row>
        <row r="72">
          <cell r="H72">
            <v>0.104445</v>
          </cell>
        </row>
        <row r="73">
          <cell r="F73">
            <v>63870.685542</v>
          </cell>
        </row>
        <row r="73">
          <cell r="H73">
            <v>50.7701694398</v>
          </cell>
        </row>
        <row r="74">
          <cell r="H74">
            <v>3.299256</v>
          </cell>
        </row>
        <row r="75">
          <cell r="H75">
            <v>0.989999</v>
          </cell>
        </row>
        <row r="76">
          <cell r="H76">
            <v>18.433038997</v>
          </cell>
        </row>
        <row r="77">
          <cell r="H77">
            <v>1.085622</v>
          </cell>
        </row>
        <row r="78">
          <cell r="H78">
            <v>2.508418</v>
          </cell>
        </row>
        <row r="79">
          <cell r="H79">
            <v>1.1541179987</v>
          </cell>
        </row>
        <row r="80">
          <cell r="H80">
            <v>8.524135</v>
          </cell>
        </row>
        <row r="81">
          <cell r="H81">
            <v>26.15735</v>
          </cell>
        </row>
        <row r="82">
          <cell r="H82">
            <v>0.277609</v>
          </cell>
        </row>
        <row r="83">
          <cell r="H83">
            <v>0.289507</v>
          </cell>
        </row>
        <row r="84">
          <cell r="H84">
            <v>0.158565</v>
          </cell>
        </row>
        <row r="85">
          <cell r="H85">
            <v>0.39842</v>
          </cell>
        </row>
        <row r="86">
          <cell r="H86">
            <v>3.619284972</v>
          </cell>
        </row>
        <row r="87">
          <cell r="H87">
            <v>15.279735</v>
          </cell>
        </row>
        <row r="88">
          <cell r="H88">
            <v>6.0982820563</v>
          </cell>
        </row>
        <row r="89">
          <cell r="H89">
            <v>1.711386</v>
          </cell>
        </row>
        <row r="90">
          <cell r="H90">
            <v>15.4495059964</v>
          </cell>
        </row>
        <row r="91">
          <cell r="H91">
            <v>0.350515</v>
          </cell>
        </row>
        <row r="92">
          <cell r="H92">
            <v>0.09161</v>
          </cell>
        </row>
        <row r="93">
          <cell r="H93">
            <v>0.72597</v>
          </cell>
        </row>
        <row r="94">
          <cell r="H94">
            <v>11.0505590027</v>
          </cell>
        </row>
        <row r="95">
          <cell r="H95">
            <v>1.50246</v>
          </cell>
        </row>
        <row r="96">
          <cell r="H96">
            <v>0.440923</v>
          </cell>
        </row>
        <row r="97">
          <cell r="H97">
            <v>2.737502</v>
          </cell>
        </row>
        <row r="98">
          <cell r="H98">
            <v>34.5575090122</v>
          </cell>
        </row>
        <row r="99">
          <cell r="F99">
            <v>56776.383345</v>
          </cell>
        </row>
        <row r="99">
          <cell r="H99">
            <v>29.0129377519</v>
          </cell>
        </row>
        <row r="100">
          <cell r="H100">
            <v>2.9076030132</v>
          </cell>
        </row>
        <row r="101">
          <cell r="H101">
            <v>10.306756</v>
          </cell>
        </row>
        <row r="102">
          <cell r="H102">
            <v>5.5101739935</v>
          </cell>
        </row>
        <row r="103">
          <cell r="H103">
            <v>0.4782269876</v>
          </cell>
        </row>
        <row r="104">
          <cell r="H104">
            <v>19.5798780488</v>
          </cell>
        </row>
        <row r="105">
          <cell r="H105">
            <v>302.2641800346</v>
          </cell>
        </row>
        <row r="106">
          <cell r="H106">
            <v>2.095958</v>
          </cell>
        </row>
        <row r="107">
          <cell r="F107">
            <v>22402.65829</v>
          </cell>
        </row>
        <row r="107">
          <cell r="H107">
            <v>16.477830172</v>
          </cell>
        </row>
        <row r="108">
          <cell r="H108">
            <v>0.197146</v>
          </cell>
        </row>
        <row r="109">
          <cell r="H109">
            <v>43.871323</v>
          </cell>
        </row>
        <row r="110">
          <cell r="H110">
            <v>0.162779</v>
          </cell>
        </row>
        <row r="111">
          <cell r="H111">
            <v>1.6936920153</v>
          </cell>
        </row>
        <row r="112">
          <cell r="H112">
            <v>7.7783091122</v>
          </cell>
        </row>
        <row r="113">
          <cell r="H113">
            <v>15.3499767314</v>
          </cell>
        </row>
        <row r="114">
          <cell r="H114">
            <v>87.2147029374</v>
          </cell>
        </row>
        <row r="115">
          <cell r="H115">
            <v>3.928572</v>
          </cell>
        </row>
        <row r="116">
          <cell r="H116">
            <v>0.221718</v>
          </cell>
        </row>
        <row r="117">
          <cell r="H117">
            <v>0.339648</v>
          </cell>
        </row>
        <row r="118">
          <cell r="H118">
            <v>0.186014</v>
          </cell>
        </row>
        <row r="119">
          <cell r="H119">
            <v>0.795533</v>
          </cell>
        </row>
        <row r="120">
          <cell r="H120">
            <v>0.376611</v>
          </cell>
        </row>
        <row r="121">
          <cell r="H121">
            <v>0.786297</v>
          </cell>
        </row>
        <row r="122">
          <cell r="H122">
            <v>1.791286</v>
          </cell>
        </row>
        <row r="123">
          <cell r="H123">
            <v>0.696464</v>
          </cell>
        </row>
        <row r="124">
          <cell r="H124">
            <v>3.5145419071</v>
          </cell>
        </row>
        <row r="125">
          <cell r="H125">
            <v>0.226073</v>
          </cell>
        </row>
        <row r="126">
          <cell r="H126">
            <v>0.143071</v>
          </cell>
        </row>
        <row r="127">
          <cell r="H127">
            <v>4.2743609684</v>
          </cell>
        </row>
        <row r="128">
          <cell r="H128">
            <v>0.101509</v>
          </cell>
        </row>
        <row r="129">
          <cell r="H129">
            <v>0.2426329984</v>
          </cell>
        </row>
        <row r="130">
          <cell r="H130">
            <v>8.1355732472</v>
          </cell>
        </row>
        <row r="131">
          <cell r="H131">
            <v>1.8189819955</v>
          </cell>
        </row>
        <row r="132">
          <cell r="H132">
            <v>0.008497</v>
          </cell>
        </row>
        <row r="133">
          <cell r="H133">
            <v>7.0678909857</v>
          </cell>
        </row>
        <row r="134">
          <cell r="H134">
            <v>8.574808036</v>
          </cell>
        </row>
        <row r="135">
          <cell r="F135">
            <v>39238.780734</v>
          </cell>
        </row>
        <row r="135">
          <cell r="H135">
            <v>37.6290039198</v>
          </cell>
        </row>
        <row r="136">
          <cell r="H136">
            <v>1.2741469702</v>
          </cell>
        </row>
        <row r="137">
          <cell r="H137">
            <v>5.3712150026</v>
          </cell>
        </row>
        <row r="138">
          <cell r="H138">
            <v>4.3273189619</v>
          </cell>
        </row>
        <row r="139">
          <cell r="H139">
            <v>28.9946220232</v>
          </cell>
        </row>
        <row r="140">
          <cell r="H140">
            <v>135.9458720314</v>
          </cell>
        </row>
        <row r="141">
          <cell r="H141">
            <v>0.5076149791</v>
          </cell>
        </row>
        <row r="142">
          <cell r="F142">
            <v>9378.069699</v>
          </cell>
        </row>
        <row r="142">
          <cell r="H142">
            <v>16.2487340421</v>
          </cell>
        </row>
        <row r="143">
          <cell r="H143">
            <v>13.331302955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"/>
  <sheetViews>
    <sheetView tabSelected="1" zoomScale="70" zoomScaleNormal="70" workbookViewId="0">
      <selection activeCell="AC21" sqref="AC21"/>
    </sheetView>
  </sheetViews>
  <sheetFormatPr defaultColWidth="9" defaultRowHeight="13.5"/>
  <cols>
    <col min="3" max="3" width="17.4416666666667" hidden="1" customWidth="1"/>
    <col min="4" max="4" width="39.1083333333333" customWidth="1"/>
    <col min="5" max="5" width="9.375"/>
    <col min="7" max="7" width="9.33333333333333" customWidth="1"/>
    <col min="8" max="8" width="9" customWidth="1"/>
    <col min="9" max="9" width="11" style="1" customWidth="1"/>
    <col min="10" max="10" width="13.775" style="1"/>
    <col min="11" max="11" width="12.6666666666667" style="1" hidden="1" customWidth="1"/>
    <col min="12" max="12" width="12.6666666666667" hidden="1" customWidth="1"/>
    <col min="13" max="13" width="23.825" hidden="1" customWidth="1"/>
    <col min="14" max="14" width="14.85" hidden="1" customWidth="1"/>
    <col min="15" max="15" width="13.525" hidden="1" customWidth="1"/>
    <col min="16" max="16" width="12.625" hidden="1" customWidth="1"/>
    <col min="17" max="17" width="12.625" style="1" hidden="1" customWidth="1"/>
    <col min="18" max="18" width="12.625" style="1"/>
    <col min="19" max="21" width="9" hidden="1" customWidth="1"/>
    <col min="22" max="22" width="21.4666666666667" hidden="1" customWidth="1"/>
    <col min="23" max="23" width="9.375" hidden="1" customWidth="1"/>
    <col min="24" max="24" width="10.375" hidden="1" customWidth="1"/>
    <col min="25" max="25" width="9" hidden="1" customWidth="1"/>
    <col min="26" max="26" width="9.375" style="1" hidden="1" customWidth="1"/>
    <col min="27" max="27" width="9" hidden="1" customWidth="1"/>
    <col min="28" max="28" width="13.75"/>
    <col min="31" max="31" width="12.625"/>
    <col min="32" max="32" width="13.75" customWidth="1"/>
  </cols>
  <sheetData>
    <row r="1" ht="25.05" customHeight="1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52.95" customHeight="1" spans="1:9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  <c r="H2" s="4"/>
      <c r="I2" s="15" t="s">
        <v>5</v>
      </c>
    </row>
    <row r="3" ht="25.05" customHeight="1" spans="1:9">
      <c r="A3" s="3"/>
      <c r="B3" s="3"/>
      <c r="C3" s="5" t="s">
        <v>6</v>
      </c>
      <c r="D3" s="3" t="s">
        <v>7</v>
      </c>
      <c r="E3" s="6" t="s">
        <v>8</v>
      </c>
      <c r="F3" s="6" t="s">
        <v>9</v>
      </c>
      <c r="G3" s="6" t="s">
        <v>8</v>
      </c>
      <c r="H3" s="6" t="s">
        <v>9</v>
      </c>
      <c r="I3" s="15"/>
    </row>
    <row r="4" ht="25.05" customHeight="1" spans="1:9">
      <c r="A4" s="7" t="s">
        <v>10</v>
      </c>
      <c r="B4" s="7"/>
      <c r="C4" s="8" t="s">
        <v>11</v>
      </c>
      <c r="D4" s="7" t="s">
        <v>10</v>
      </c>
      <c r="E4" s="9">
        <v>395.5694701809</v>
      </c>
      <c r="F4" s="9">
        <v>19.1289976306269</v>
      </c>
      <c r="G4" s="9">
        <v>430.8638802292</v>
      </c>
      <c r="H4" s="9">
        <v>21.2295016685239</v>
      </c>
      <c r="I4" s="16">
        <f>G4-E4</f>
        <v>35.2944100482999</v>
      </c>
    </row>
    <row r="5" ht="25.05" customHeight="1" spans="1:9">
      <c r="A5" s="7" t="s">
        <v>12</v>
      </c>
      <c r="B5" s="7"/>
      <c r="C5" s="8" t="s">
        <v>13</v>
      </c>
      <c r="D5" s="7" t="s">
        <v>12</v>
      </c>
      <c r="E5" s="9">
        <v>173.1762481109</v>
      </c>
      <c r="F5" s="9">
        <v>8.37447854173206</v>
      </c>
      <c r="G5" s="9">
        <v>150.8904826203</v>
      </c>
      <c r="H5" s="9">
        <v>7.93768155547591</v>
      </c>
      <c r="I5" s="16">
        <f t="shared" ref="I5:I47" si="0">G5-E5</f>
        <v>-22.2857654906</v>
      </c>
    </row>
    <row r="6" ht="25.05" customHeight="1" spans="1:9">
      <c r="A6" s="7" t="s">
        <v>14</v>
      </c>
      <c r="B6" s="7"/>
      <c r="C6" s="8" t="s">
        <v>15</v>
      </c>
      <c r="D6" s="7" t="s">
        <v>14</v>
      </c>
      <c r="E6" s="9">
        <v>930.1039650134</v>
      </c>
      <c r="F6" s="9">
        <v>44.9780832045545</v>
      </c>
      <c r="G6" s="9">
        <v>916.3857596019</v>
      </c>
      <c r="H6" s="9">
        <v>43.1733179723509</v>
      </c>
      <c r="I6" s="16">
        <f t="shared" si="0"/>
        <v>-13.7182054115001</v>
      </c>
    </row>
    <row r="7" ht="25.05" customHeight="1" spans="1:9">
      <c r="A7" s="7" t="s">
        <v>16</v>
      </c>
      <c r="B7" s="7"/>
      <c r="C7" s="8" t="s">
        <v>17</v>
      </c>
      <c r="D7" s="7" t="s">
        <v>16</v>
      </c>
      <c r="E7" s="9">
        <v>12.0772819554</v>
      </c>
      <c r="F7" s="9">
        <v>0.584034702687263</v>
      </c>
      <c r="G7" s="9">
        <v>12.077282</v>
      </c>
      <c r="H7" s="9">
        <v>0.584034704978697</v>
      </c>
      <c r="I7" s="16">
        <f t="shared" si="0"/>
        <v>4.46000001375069e-8</v>
      </c>
    </row>
    <row r="8" ht="25.05" customHeight="1" spans="1:9">
      <c r="A8" s="7" t="s">
        <v>18</v>
      </c>
      <c r="B8" s="7"/>
      <c r="C8" s="8" t="s">
        <v>19</v>
      </c>
      <c r="D8" s="7" t="s">
        <v>18</v>
      </c>
      <c r="E8" s="9">
        <v>0</v>
      </c>
      <c r="F8" s="9">
        <v>0</v>
      </c>
      <c r="G8" s="9">
        <v>0</v>
      </c>
      <c r="H8" s="9">
        <v>0</v>
      </c>
      <c r="I8" s="16">
        <f t="shared" si="0"/>
        <v>0</v>
      </c>
    </row>
    <row r="9" ht="25.05" customHeight="1" spans="1:9">
      <c r="A9" s="7" t="s">
        <v>20</v>
      </c>
      <c r="B9" s="7"/>
      <c r="C9" s="8" t="s">
        <v>21</v>
      </c>
      <c r="D9" s="7" t="s">
        <v>22</v>
      </c>
      <c r="E9" s="9">
        <v>24.803287956</v>
      </c>
      <c r="F9" s="9">
        <v>1.19944048342533</v>
      </c>
      <c r="G9" s="9">
        <v>30.995565</v>
      </c>
      <c r="H9" s="9">
        <v>1.49821709515248</v>
      </c>
      <c r="I9" s="16">
        <f t="shared" si="0"/>
        <v>6.192277044</v>
      </c>
    </row>
    <row r="10" ht="25.05" customHeight="1" spans="1:9">
      <c r="A10" s="7"/>
      <c r="B10" s="7"/>
      <c r="C10" s="8" t="s">
        <v>23</v>
      </c>
      <c r="D10" s="7" t="s">
        <v>24</v>
      </c>
      <c r="E10" s="9">
        <v>3.171867</v>
      </c>
      <c r="F10" s="9">
        <v>0.153385538828152</v>
      </c>
      <c r="G10" s="9">
        <v>2.991032</v>
      </c>
      <c r="H10" s="9">
        <v>0.144640697443501</v>
      </c>
      <c r="I10" s="16">
        <f t="shared" si="0"/>
        <v>-0.180835</v>
      </c>
    </row>
    <row r="11" ht="25.05" customHeight="1" spans="1:9">
      <c r="A11" s="7"/>
      <c r="B11" s="7"/>
      <c r="C11" s="8" t="s">
        <v>25</v>
      </c>
      <c r="D11" s="7" t="s">
        <v>26</v>
      </c>
      <c r="E11" s="9">
        <v>0</v>
      </c>
      <c r="F11" s="9">
        <v>0</v>
      </c>
      <c r="G11" s="9">
        <v>0</v>
      </c>
      <c r="H11" s="9">
        <v>0</v>
      </c>
      <c r="I11" s="16">
        <f t="shared" si="0"/>
        <v>0</v>
      </c>
    </row>
    <row r="12" ht="25.05" customHeight="1" spans="1:9">
      <c r="A12" s="7"/>
      <c r="B12" s="7"/>
      <c r="C12" s="8"/>
      <c r="D12" s="7" t="s">
        <v>27</v>
      </c>
      <c r="E12" s="9">
        <v>0</v>
      </c>
      <c r="F12" s="9">
        <v>0</v>
      </c>
      <c r="G12" s="9">
        <v>0</v>
      </c>
      <c r="H12" s="9">
        <v>0</v>
      </c>
      <c r="I12" s="16">
        <f t="shared" si="0"/>
        <v>0</v>
      </c>
    </row>
    <row r="13" ht="25.05" customHeight="1" spans="1:9">
      <c r="A13" s="7"/>
      <c r="B13" s="7"/>
      <c r="C13" s="5" t="s">
        <v>28</v>
      </c>
      <c r="D13" s="5"/>
      <c r="E13" s="9">
        <v>27.975154956</v>
      </c>
      <c r="F13" s="9">
        <v>1.35282602225348</v>
      </c>
      <c r="G13" s="9">
        <f>SUM(G9:G12)</f>
        <v>33.986597</v>
      </c>
      <c r="H13" s="9">
        <v>1.64285779259598</v>
      </c>
      <c r="I13" s="16">
        <f t="shared" si="0"/>
        <v>6.01144204400001</v>
      </c>
    </row>
    <row r="14" ht="25.05" customHeight="1" spans="1:9">
      <c r="A14" s="7" t="s">
        <v>29</v>
      </c>
      <c r="B14" s="7" t="s">
        <v>30</v>
      </c>
      <c r="C14" s="8" t="s">
        <v>31</v>
      </c>
      <c r="D14" s="7" t="s">
        <v>32</v>
      </c>
      <c r="E14" s="9">
        <v>30.8732787314</v>
      </c>
      <c r="F14" s="9">
        <v>1.49297385218469</v>
      </c>
      <c r="G14" s="9">
        <v>30.8732787314</v>
      </c>
      <c r="H14" s="9">
        <v>1.49297385252893</v>
      </c>
      <c r="I14" s="16">
        <f t="shared" si="0"/>
        <v>0</v>
      </c>
    </row>
    <row r="15" ht="25.05" customHeight="1" spans="1:9">
      <c r="A15" s="7"/>
      <c r="B15" s="7"/>
      <c r="C15" s="8"/>
      <c r="D15" s="7" t="s">
        <v>33</v>
      </c>
      <c r="E15" s="9">
        <v>0.499327</v>
      </c>
      <c r="F15" s="9">
        <v>0.0241465171605381</v>
      </c>
      <c r="G15" s="9">
        <v>0.499327</v>
      </c>
      <c r="H15" s="9">
        <v>0.0241465171661056</v>
      </c>
      <c r="I15" s="16">
        <f t="shared" si="0"/>
        <v>0</v>
      </c>
    </row>
    <row r="16" ht="25.05" customHeight="1" spans="1:9">
      <c r="A16" s="7"/>
      <c r="B16" s="7"/>
      <c r="C16" s="8"/>
      <c r="D16" s="7" t="s">
        <v>34</v>
      </c>
      <c r="E16" s="9">
        <v>0.562974</v>
      </c>
      <c r="F16" s="9">
        <v>0.0272243667014537</v>
      </c>
      <c r="G16" s="9">
        <v>0.562974</v>
      </c>
      <c r="H16" s="9">
        <v>0.0272243667077308</v>
      </c>
      <c r="I16" s="16">
        <f t="shared" si="0"/>
        <v>0</v>
      </c>
    </row>
    <row r="17" ht="25.05" customHeight="1" spans="1:9">
      <c r="A17" s="7"/>
      <c r="B17" s="7"/>
      <c r="C17" s="8"/>
      <c r="D17" s="7" t="s">
        <v>35</v>
      </c>
      <c r="E17" s="9">
        <v>2.127033</v>
      </c>
      <c r="F17" s="9">
        <v>0.102859326324294</v>
      </c>
      <c r="G17" s="9">
        <v>2.127033</v>
      </c>
      <c r="H17" s="9">
        <v>0.10285932634801</v>
      </c>
      <c r="I17" s="16">
        <f t="shared" si="0"/>
        <v>0</v>
      </c>
    </row>
    <row r="18" ht="25.05" customHeight="1" spans="1:9">
      <c r="A18" s="7"/>
      <c r="B18" s="7"/>
      <c r="C18" s="8"/>
      <c r="D18" s="7" t="s">
        <v>36</v>
      </c>
      <c r="E18" s="9">
        <v>3.995895972</v>
      </c>
      <c r="F18" s="9">
        <v>0.193234034329453</v>
      </c>
      <c r="G18" s="9">
        <v>3.995895972</v>
      </c>
      <c r="H18" s="9">
        <v>0.193234034374008</v>
      </c>
      <c r="I18" s="16">
        <f t="shared" si="0"/>
        <v>0</v>
      </c>
    </row>
    <row r="19" ht="25.05" customHeight="1" spans="1:9">
      <c r="A19" s="7"/>
      <c r="B19" s="7"/>
      <c r="C19" s="8"/>
      <c r="D19" s="7" t="s">
        <v>37</v>
      </c>
      <c r="E19" s="9">
        <v>15.8225551149</v>
      </c>
      <c r="F19" s="9">
        <v>0.765149087883275</v>
      </c>
      <c r="G19" s="9">
        <v>15.8225551149</v>
      </c>
      <c r="H19" s="9">
        <v>0.765149088059697</v>
      </c>
      <c r="I19" s="16">
        <f t="shared" si="0"/>
        <v>0</v>
      </c>
    </row>
    <row r="20" ht="25.05" customHeight="1" spans="1:9">
      <c r="A20" s="7"/>
      <c r="B20" s="7"/>
      <c r="C20" s="8"/>
      <c r="D20" s="7" t="s">
        <v>38</v>
      </c>
      <c r="E20" s="9">
        <v>0.629155</v>
      </c>
      <c r="F20" s="9">
        <v>0.0304247557294886</v>
      </c>
      <c r="G20" s="9">
        <v>0.629155</v>
      </c>
      <c r="H20" s="9">
        <v>0.0304247557365036</v>
      </c>
      <c r="I20" s="16">
        <f t="shared" si="0"/>
        <v>0</v>
      </c>
    </row>
    <row r="21" ht="25.05" customHeight="1" spans="1:9">
      <c r="A21" s="7"/>
      <c r="B21" s="7"/>
      <c r="C21" s="8"/>
      <c r="D21" s="7" t="s">
        <v>39</v>
      </c>
      <c r="E21" s="9">
        <v>0.261146</v>
      </c>
      <c r="F21" s="9">
        <v>0.0126285307431921</v>
      </c>
      <c r="G21" s="9">
        <v>0.261146</v>
      </c>
      <c r="H21" s="9">
        <v>0.0126285307461039</v>
      </c>
      <c r="I21" s="16">
        <f t="shared" si="0"/>
        <v>0</v>
      </c>
    </row>
    <row r="22" ht="25.05" customHeight="1" spans="1:9">
      <c r="A22" s="7"/>
      <c r="B22" s="7"/>
      <c r="C22" s="8"/>
      <c r="D22" s="7" t="s">
        <v>40</v>
      </c>
      <c r="E22" s="9">
        <v>182.3135589225</v>
      </c>
      <c r="F22" s="9">
        <v>8.81634175424304</v>
      </c>
      <c r="G22" s="9">
        <v>182.3135589225</v>
      </c>
      <c r="H22" s="9">
        <v>8.81634175627584</v>
      </c>
      <c r="I22" s="16">
        <f t="shared" si="0"/>
        <v>0</v>
      </c>
    </row>
    <row r="23" ht="25.05" customHeight="1" spans="1:9">
      <c r="A23" s="7"/>
      <c r="B23" s="7"/>
      <c r="C23" s="8"/>
      <c r="D23" s="7" t="s">
        <v>41</v>
      </c>
      <c r="E23" s="9">
        <v>1.791286</v>
      </c>
      <c r="F23" s="9">
        <v>0.0866232311459857</v>
      </c>
      <c r="G23" s="9">
        <v>1.791286</v>
      </c>
      <c r="H23" s="9">
        <v>0.0866232311659585</v>
      </c>
      <c r="I23" s="16">
        <f t="shared" si="0"/>
        <v>0</v>
      </c>
    </row>
    <row r="24" ht="25.05" customHeight="1" spans="1:9">
      <c r="A24" s="7"/>
      <c r="B24" s="7"/>
      <c r="C24" s="8" t="s">
        <v>42</v>
      </c>
      <c r="D24" s="7" t="s">
        <v>43</v>
      </c>
      <c r="E24" s="9">
        <v>6.9825649821</v>
      </c>
      <c r="F24" s="9">
        <v>0.337663745731454</v>
      </c>
      <c r="G24" s="9">
        <v>6.9825649821</v>
      </c>
      <c r="H24" s="9">
        <v>0.33766374580931</v>
      </c>
      <c r="I24" s="16">
        <f t="shared" si="0"/>
        <v>0</v>
      </c>
    </row>
    <row r="25" ht="39" customHeight="1" spans="1:9">
      <c r="A25" s="7"/>
      <c r="B25" s="7"/>
      <c r="C25" s="8"/>
      <c r="D25" s="7" t="s">
        <v>44</v>
      </c>
      <c r="E25" s="9">
        <v>23.215258</v>
      </c>
      <c r="F25" s="9">
        <v>1.1226463333313</v>
      </c>
      <c r="G25" s="9">
        <v>23.215258</v>
      </c>
      <c r="H25" s="9">
        <v>1.12264633359015</v>
      </c>
      <c r="I25" s="16">
        <f t="shared" si="0"/>
        <v>0</v>
      </c>
    </row>
    <row r="26" ht="25.05" customHeight="1" spans="1:9">
      <c r="A26" s="7"/>
      <c r="B26" s="7"/>
      <c r="C26" s="5" t="s">
        <v>28</v>
      </c>
      <c r="D26" s="5"/>
      <c r="E26" s="9">
        <v>269.0740327229</v>
      </c>
      <c r="F26" s="9">
        <v>13.0119155355082</v>
      </c>
      <c r="G26" s="9">
        <f>SUM(G14:G25)</f>
        <v>269.0740327229</v>
      </c>
      <c r="H26" s="9">
        <v>13.0119155385083</v>
      </c>
      <c r="I26" s="16">
        <f t="shared" si="0"/>
        <v>0</v>
      </c>
    </row>
    <row r="27" ht="25.05" customHeight="1" spans="1:9">
      <c r="A27" s="7"/>
      <c r="B27" s="7" t="s">
        <v>45</v>
      </c>
      <c r="C27" s="8" t="s">
        <v>31</v>
      </c>
      <c r="D27" s="7" t="s">
        <v>32</v>
      </c>
      <c r="E27" s="9">
        <v>60.8307059728</v>
      </c>
      <c r="F27" s="9">
        <v>2.94165884412391</v>
      </c>
      <c r="G27" s="9">
        <v>39.034698</v>
      </c>
      <c r="H27" s="9">
        <v>1.8876447805361</v>
      </c>
      <c r="I27" s="16">
        <f t="shared" si="0"/>
        <v>-21.7960079728</v>
      </c>
    </row>
    <row r="28" ht="25.05" customHeight="1" spans="1:9">
      <c r="A28" s="7"/>
      <c r="B28" s="7"/>
      <c r="C28" s="8" t="s">
        <v>46</v>
      </c>
      <c r="D28" s="7" t="s">
        <v>33</v>
      </c>
      <c r="E28" s="9">
        <v>0.20043</v>
      </c>
      <c r="F28" s="9">
        <v>0.00969241886476526</v>
      </c>
      <c r="G28" s="9">
        <v>0.626992</v>
      </c>
      <c r="H28" s="9">
        <v>0.00969241886700006</v>
      </c>
      <c r="I28" s="16">
        <f t="shared" si="0"/>
        <v>0.426562</v>
      </c>
    </row>
    <row r="29" ht="25.05" customHeight="1" spans="1:9">
      <c r="A29" s="7"/>
      <c r="B29" s="7"/>
      <c r="C29" s="8" t="s">
        <v>47</v>
      </c>
      <c r="D29" s="7" t="s">
        <v>36</v>
      </c>
      <c r="E29" s="9">
        <v>1.663577</v>
      </c>
      <c r="F29" s="9">
        <v>0.0804474634425466</v>
      </c>
      <c r="G29" s="9">
        <v>53.573263</v>
      </c>
      <c r="H29" s="9">
        <v>2.59070251493268</v>
      </c>
      <c r="I29" s="16">
        <f t="shared" si="0"/>
        <v>51.909686</v>
      </c>
    </row>
    <row r="30" ht="25.05" customHeight="1" spans="1:9">
      <c r="A30" s="7"/>
      <c r="B30" s="7"/>
      <c r="C30" s="8">
        <v>1001</v>
      </c>
      <c r="D30" s="7" t="s">
        <v>40</v>
      </c>
      <c r="E30" s="9">
        <v>3.304071</v>
      </c>
      <c r="F30" s="9">
        <v>0.159778676300573</v>
      </c>
      <c r="G30" s="9">
        <v>1.457609</v>
      </c>
      <c r="H30" s="9">
        <v>0.0704872373013476</v>
      </c>
      <c r="I30" s="16">
        <f t="shared" si="0"/>
        <v>-1.846462</v>
      </c>
    </row>
    <row r="31" ht="25.05" customHeight="1" spans="1:9">
      <c r="A31" s="7"/>
      <c r="B31" s="7"/>
      <c r="C31" s="8">
        <v>11</v>
      </c>
      <c r="D31" s="7" t="s">
        <v>41</v>
      </c>
      <c r="E31" s="9">
        <v>0.09161</v>
      </c>
      <c r="F31" s="9">
        <v>0.00443008777229529</v>
      </c>
      <c r="G31" s="9">
        <v>0</v>
      </c>
      <c r="H31" s="9">
        <v>0</v>
      </c>
      <c r="I31" s="16">
        <f t="shared" si="0"/>
        <v>-0.09161</v>
      </c>
    </row>
    <row r="32" ht="25.05" customHeight="1" spans="1:9">
      <c r="A32" s="7"/>
      <c r="B32" s="7"/>
      <c r="C32" s="8">
        <v>120803</v>
      </c>
      <c r="D32" s="7" t="s">
        <v>38</v>
      </c>
      <c r="E32" s="9">
        <v>0.13867</v>
      </c>
      <c r="F32" s="9">
        <v>0.0067058211045103</v>
      </c>
      <c r="G32" s="9">
        <v>0.13867</v>
      </c>
      <c r="H32" s="9">
        <v>0.00670582110605647</v>
      </c>
      <c r="I32" s="16">
        <f t="shared" si="0"/>
        <v>0</v>
      </c>
    </row>
    <row r="33" ht="25.05" customHeight="1" spans="1:9">
      <c r="A33" s="7"/>
      <c r="B33" s="7"/>
      <c r="C33" s="8" t="s">
        <v>21</v>
      </c>
      <c r="D33" s="7" t="s">
        <v>22</v>
      </c>
      <c r="E33" s="9">
        <v>2.3716820112</v>
      </c>
      <c r="F33" s="9">
        <v>0.114690093631589</v>
      </c>
      <c r="G33" s="9">
        <v>0.903696</v>
      </c>
      <c r="H33" s="9">
        <v>0.0443713838784955</v>
      </c>
      <c r="I33" s="16">
        <f t="shared" si="0"/>
        <v>-1.4679860112</v>
      </c>
    </row>
    <row r="34" ht="25.05" customHeight="1" spans="1:9">
      <c r="A34" s="7"/>
      <c r="B34" s="7"/>
      <c r="C34" s="8"/>
      <c r="D34" s="7" t="s">
        <v>39</v>
      </c>
      <c r="E34" s="9">
        <v>0.054686</v>
      </c>
      <c r="F34" s="9">
        <v>0.00264451238855737</v>
      </c>
      <c r="G34" s="9">
        <v>0.054686</v>
      </c>
      <c r="H34" s="9">
        <v>0.00264451238916712</v>
      </c>
      <c r="I34" s="16">
        <f t="shared" si="0"/>
        <v>0</v>
      </c>
    </row>
    <row r="35" ht="25.05" customHeight="1" spans="1:9">
      <c r="A35" s="7"/>
      <c r="B35" s="7"/>
      <c r="C35" s="8" t="s">
        <v>42</v>
      </c>
      <c r="D35" s="7" t="s">
        <v>43</v>
      </c>
      <c r="E35" s="9">
        <v>0.426933</v>
      </c>
      <c r="F35" s="9">
        <v>0.0206456791058765</v>
      </c>
      <c r="G35" s="9">
        <v>0.344677</v>
      </c>
      <c r="H35" s="9">
        <v>0.0166679332326547</v>
      </c>
      <c r="I35" s="16">
        <f t="shared" si="0"/>
        <v>-0.082256</v>
      </c>
    </row>
    <row r="36" ht="25.05" customHeight="1" spans="1:9">
      <c r="A36" s="7"/>
      <c r="B36" s="7"/>
      <c r="C36" s="8"/>
      <c r="D36" s="7" t="s">
        <v>48</v>
      </c>
      <c r="E36" s="9">
        <v>54.9667322549</v>
      </c>
      <c r="F36" s="9">
        <v>2.65808807385069</v>
      </c>
      <c r="G36" s="9">
        <v>26.026324</v>
      </c>
      <c r="H36" s="9">
        <v>1.27847511832922</v>
      </c>
      <c r="I36" s="16">
        <f t="shared" si="0"/>
        <v>-28.9404082549</v>
      </c>
    </row>
    <row r="37" ht="25.05" customHeight="1" spans="1:9">
      <c r="A37" s="7"/>
      <c r="B37" s="7"/>
      <c r="C37" s="5" t="s">
        <v>28</v>
      </c>
      <c r="D37" s="5"/>
      <c r="E37" s="9">
        <v>124.0490972389</v>
      </c>
      <c r="F37" s="9">
        <v>5.99878167058532</v>
      </c>
      <c r="G37" s="9">
        <f>SUM(G27:G36)</f>
        <v>122.160615</v>
      </c>
      <c r="H37" s="9">
        <v>5.90739172057271</v>
      </c>
      <c r="I37" s="16">
        <f t="shared" si="0"/>
        <v>-1.8884822389</v>
      </c>
    </row>
    <row r="38" ht="25.05" customHeight="1" spans="1:9">
      <c r="A38" s="7" t="s">
        <v>49</v>
      </c>
      <c r="B38" s="7"/>
      <c r="C38" s="8">
        <v>1201</v>
      </c>
      <c r="D38" s="7" t="s">
        <v>50</v>
      </c>
      <c r="E38" s="9">
        <v>3.640063</v>
      </c>
      <c r="F38" s="9">
        <v>0.176026619219349</v>
      </c>
      <c r="G38" s="9">
        <v>3.640063</v>
      </c>
      <c r="H38" s="9">
        <v>0.176026619259935</v>
      </c>
      <c r="I38" s="16">
        <f t="shared" si="0"/>
        <v>0</v>
      </c>
    </row>
    <row r="39" ht="25.05" customHeight="1" spans="1:9">
      <c r="A39" s="7"/>
      <c r="B39" s="7"/>
      <c r="C39" s="8">
        <v>1202</v>
      </c>
      <c r="D39" s="7" t="s">
        <v>51</v>
      </c>
      <c r="E39" s="9">
        <v>6.3639849955</v>
      </c>
      <c r="F39" s="9">
        <v>0.307750377815034</v>
      </c>
      <c r="G39" s="9">
        <v>5.588007</v>
      </c>
      <c r="H39" s="9">
        <v>0.270225537473075</v>
      </c>
      <c r="I39" s="16">
        <f t="shared" si="0"/>
        <v>-0.7759779955</v>
      </c>
    </row>
    <row r="40" ht="25.05" customHeight="1" spans="1:9">
      <c r="A40" s="7"/>
      <c r="B40" s="7"/>
      <c r="C40" s="8"/>
      <c r="D40" s="7" t="s">
        <v>52</v>
      </c>
      <c r="E40" s="9">
        <v>6.3038710176</v>
      </c>
      <c r="F40" s="9">
        <v>0.304843378596184</v>
      </c>
      <c r="G40" s="9">
        <v>6.303871</v>
      </c>
      <c r="H40" s="9">
        <v>0.30484337781537</v>
      </c>
      <c r="I40" s="16">
        <f t="shared" si="0"/>
        <v>-1.75999996798737e-8</v>
      </c>
    </row>
    <row r="41" ht="25.05" customHeight="1" spans="1:9">
      <c r="A41" s="7"/>
      <c r="B41" s="7"/>
      <c r="C41" s="5" t="s">
        <v>28</v>
      </c>
      <c r="D41" s="5"/>
      <c r="E41" s="9">
        <v>16.3079190131</v>
      </c>
      <c r="F41" s="9">
        <v>0.788620375630567</v>
      </c>
      <c r="G41" s="9">
        <f>SUM(G38:G40)</f>
        <v>15.531941</v>
      </c>
      <c r="H41" s="9">
        <v>0.75109553454838</v>
      </c>
      <c r="I41" s="16">
        <f t="shared" si="0"/>
        <v>-0.775978013100001</v>
      </c>
    </row>
    <row r="42" ht="25.05" customHeight="1" spans="1:9">
      <c r="A42" s="10" t="s">
        <v>53</v>
      </c>
      <c r="B42" s="10"/>
      <c r="C42" s="5"/>
      <c r="D42" s="7" t="s">
        <v>54</v>
      </c>
      <c r="E42" s="9">
        <v>4.019393</v>
      </c>
      <c r="F42" s="9">
        <v>0.194370306531485</v>
      </c>
      <c r="G42" s="9">
        <v>4.019394</v>
      </c>
      <c r="H42" s="9">
        <v>0.194370354934425</v>
      </c>
      <c r="I42" s="16">
        <f t="shared" si="0"/>
        <v>1.00000000013978e-6</v>
      </c>
    </row>
    <row r="43" ht="25.05" customHeight="1" spans="1:9">
      <c r="A43" s="11"/>
      <c r="B43" s="11"/>
      <c r="C43" s="8">
        <v>15</v>
      </c>
      <c r="D43" s="7" t="s">
        <v>55</v>
      </c>
      <c r="E43" s="9">
        <v>3.2711010153</v>
      </c>
      <c r="F43" s="9">
        <v>0.15818430968042</v>
      </c>
      <c r="G43" s="9">
        <v>3.132996</v>
      </c>
      <c r="H43" s="9">
        <v>0.151505810211225</v>
      </c>
      <c r="I43" s="16">
        <f t="shared" si="0"/>
        <v>-0.1381050153</v>
      </c>
    </row>
    <row r="44" ht="25.05" customHeight="1" spans="1:9">
      <c r="A44" s="12"/>
      <c r="B44" s="12"/>
      <c r="C44" s="5" t="s">
        <v>28</v>
      </c>
      <c r="D44" s="5"/>
      <c r="E44" s="9">
        <v>7.2904940153</v>
      </c>
      <c r="F44" s="9">
        <v>0.352554616211904</v>
      </c>
      <c r="G44" s="9">
        <f>SUM(G42:G43)</f>
        <v>7.15239</v>
      </c>
      <c r="H44" s="9">
        <v>0.34587616514565</v>
      </c>
      <c r="I44" s="16">
        <f t="shared" si="0"/>
        <v>-0.1381040153</v>
      </c>
    </row>
    <row r="45" ht="25.05" customHeight="1" spans="1:9">
      <c r="A45" s="7" t="s">
        <v>56</v>
      </c>
      <c r="B45" s="7"/>
      <c r="C45" s="8">
        <v>1705</v>
      </c>
      <c r="D45" s="7"/>
      <c r="E45" s="9">
        <v>55.9144899714</v>
      </c>
      <c r="F45" s="9">
        <v>2.70391985936499</v>
      </c>
      <c r="G45" s="9">
        <v>54.5733800849</v>
      </c>
      <c r="H45" s="9">
        <v>2.65948706267504</v>
      </c>
      <c r="I45" s="16">
        <f t="shared" si="0"/>
        <v>-1.3411098865</v>
      </c>
    </row>
    <row r="46" ht="25.05" customHeight="1" spans="1:9">
      <c r="A46" s="7" t="s">
        <v>57</v>
      </c>
      <c r="B46" s="7"/>
      <c r="C46" s="8">
        <v>2302</v>
      </c>
      <c r="D46" s="7" t="s">
        <v>58</v>
      </c>
      <c r="E46" s="9">
        <v>56.3666990215</v>
      </c>
      <c r="F46" s="9">
        <v>2.72578784084485</v>
      </c>
      <c r="G46" s="9">
        <v>55.208486</v>
      </c>
      <c r="H46" s="9">
        <v>2.75684028462443</v>
      </c>
      <c r="I46" s="16">
        <f t="shared" si="0"/>
        <v>-1.1582130215</v>
      </c>
    </row>
    <row r="47" ht="25.05" customHeight="1" spans="1:9">
      <c r="A47" s="13" t="s">
        <v>59</v>
      </c>
      <c r="B47" s="13"/>
      <c r="C47" s="13"/>
      <c r="D47" s="13"/>
      <c r="E47" s="9">
        <v>2067.9048521997</v>
      </c>
      <c r="F47" s="9">
        <v>100</v>
      </c>
      <c r="G47" s="9">
        <f>G4+G5+G6+G7+G8+G13+G26+G37+G41+G44+G45+G46</f>
        <v>2067.9048462592</v>
      </c>
      <c r="H47" s="9">
        <v>100</v>
      </c>
      <c r="I47" s="16">
        <f t="shared" si="0"/>
        <v>-5.94050015934044e-6</v>
      </c>
    </row>
    <row r="53" spans="11:17">
      <c r="K53" s="1">
        <v>45</v>
      </c>
      <c r="L53">
        <v>1</v>
      </c>
      <c r="M53" t="s">
        <v>60</v>
      </c>
      <c r="N53">
        <v>1627.79</v>
      </c>
      <c r="O53">
        <v>0</v>
      </c>
      <c r="P53">
        <v>1627.79</v>
      </c>
      <c r="Q53" s="1">
        <f>P53/10000</f>
        <v>0.162779</v>
      </c>
    </row>
    <row r="54" spans="15:15">
      <c r="O54">
        <f>O49+O41</f>
        <v>0</v>
      </c>
    </row>
    <row r="55" spans="15:15">
      <c r="O55">
        <f>O54/10000</f>
        <v>0</v>
      </c>
    </row>
  </sheetData>
  <mergeCells count="21">
    <mergeCell ref="A1:I1"/>
    <mergeCell ref="C2:D2"/>
    <mergeCell ref="E2:F2"/>
    <mergeCell ref="G2:H2"/>
    <mergeCell ref="C13:D13"/>
    <mergeCell ref="C26:D26"/>
    <mergeCell ref="C37:D37"/>
    <mergeCell ref="C41:D41"/>
    <mergeCell ref="C44:D44"/>
    <mergeCell ref="A47:D47"/>
    <mergeCell ref="A9:A13"/>
    <mergeCell ref="A14:A37"/>
    <mergeCell ref="A38:A41"/>
    <mergeCell ref="A42:A44"/>
    <mergeCell ref="B9:B13"/>
    <mergeCell ref="B14:B26"/>
    <mergeCell ref="B27:B37"/>
    <mergeCell ref="B38:B41"/>
    <mergeCell ref="B42:B44"/>
    <mergeCell ref="I2:I3"/>
    <mergeCell ref="A2:B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zoomScale="85" zoomScaleNormal="85" workbookViewId="0">
      <selection activeCell="K31" sqref="K31"/>
    </sheetView>
  </sheetViews>
  <sheetFormatPr defaultColWidth="9" defaultRowHeight="13.5"/>
  <cols>
    <col min="3" max="3" width="17.4416666666667" hidden="1" customWidth="1"/>
    <col min="4" max="4" width="39.1083333333333" customWidth="1"/>
    <col min="5" max="5" width="11.5"/>
    <col min="7" max="7" width="9.33333333333333" customWidth="1"/>
    <col min="8" max="8" width="9" customWidth="1"/>
    <col min="9" max="9" width="11" style="1" customWidth="1"/>
    <col min="10" max="10" width="12.2" customWidth="1"/>
    <col min="11" max="11" width="12.625"/>
    <col min="12" max="12" width="13.0916666666667" customWidth="1"/>
  </cols>
  <sheetData>
    <row r="1" ht="14.25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14.25" spans="1:9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  <c r="H2" s="4"/>
      <c r="I2" s="15" t="s">
        <v>5</v>
      </c>
    </row>
    <row r="3" ht="14.25" spans="1:9">
      <c r="A3" s="3"/>
      <c r="B3" s="3"/>
      <c r="C3" s="5" t="s">
        <v>6</v>
      </c>
      <c r="D3" s="3" t="s">
        <v>7</v>
      </c>
      <c r="E3" s="6" t="s">
        <v>8</v>
      </c>
      <c r="F3" s="6" t="s">
        <v>9</v>
      </c>
      <c r="G3" s="6" t="s">
        <v>8</v>
      </c>
      <c r="H3" s="6" t="s">
        <v>9</v>
      </c>
      <c r="I3" s="15"/>
    </row>
    <row r="4" ht="14.25" spans="1:9">
      <c r="A4" s="7" t="s">
        <v>10</v>
      </c>
      <c r="B4" s="7"/>
      <c r="C4" s="8" t="s">
        <v>11</v>
      </c>
      <c r="D4" s="7" t="s">
        <v>10</v>
      </c>
      <c r="E4" s="9">
        <f>[1]Sheet1!$H$21+[1]Sheet1!$H$15</f>
        <v>186.3428216779</v>
      </c>
      <c r="F4" s="9">
        <f>E4/E$47*100</f>
        <v>45.9159228456393</v>
      </c>
      <c r="G4" s="9">
        <v>193.012816</v>
      </c>
      <c r="H4" s="9">
        <f>G4/405.83*100</f>
        <v>47.5600167557844</v>
      </c>
      <c r="I4" s="16">
        <f>G4-E4</f>
        <v>6.6699943221</v>
      </c>
    </row>
    <row r="5" ht="14.25" spans="1:9">
      <c r="A5" s="7" t="s">
        <v>12</v>
      </c>
      <c r="B5" s="7"/>
      <c r="C5" s="8" t="s">
        <v>13</v>
      </c>
      <c r="D5" s="7" t="s">
        <v>12</v>
      </c>
      <c r="E5" s="9">
        <f>[1]Sheet1!$H$14+[1]Sheet1!$H$18</f>
        <v>47.9591780094</v>
      </c>
      <c r="F5" s="9">
        <f t="shared" ref="F5:F47" si="0">E5/E$47*100</f>
        <v>11.8174121084539</v>
      </c>
      <c r="G5" s="9">
        <v>47.958747</v>
      </c>
      <c r="H5" s="9">
        <f t="shared" ref="H5:H47" si="1">G5/405.83*100</f>
        <v>11.8174474533672</v>
      </c>
      <c r="I5" s="16">
        <f t="shared" ref="I5:I47" si="2">G5-E5</f>
        <v>-0.00043100940000329</v>
      </c>
    </row>
    <row r="6" ht="14.25" spans="1:9">
      <c r="A6" s="7" t="s">
        <v>14</v>
      </c>
      <c r="B6" s="7"/>
      <c r="C6" s="8" t="s">
        <v>15</v>
      </c>
      <c r="D6" s="7" t="s">
        <v>14</v>
      </c>
      <c r="E6" s="9">
        <f>[1]Sheet1!$H$13+[1]Sheet1!$H$19+[1]Sheet1!$H$24</f>
        <v>71.940105022</v>
      </c>
      <c r="F6" s="9">
        <f t="shared" si="0"/>
        <v>17.7264478553782</v>
      </c>
      <c r="G6" s="9">
        <v>72.347584</v>
      </c>
      <c r="H6" s="9">
        <f t="shared" si="1"/>
        <v>17.8270665056797</v>
      </c>
      <c r="I6" s="16">
        <f t="shared" si="2"/>
        <v>0.407478978</v>
      </c>
    </row>
    <row r="7" ht="14.25" spans="1:9">
      <c r="A7" s="7" t="s">
        <v>16</v>
      </c>
      <c r="B7" s="7"/>
      <c r="C7" s="8" t="s">
        <v>17</v>
      </c>
      <c r="D7" s="7" t="s">
        <v>16</v>
      </c>
      <c r="E7" s="9">
        <f>0</f>
        <v>0</v>
      </c>
      <c r="F7" s="9">
        <f t="shared" si="0"/>
        <v>0</v>
      </c>
      <c r="G7" s="9">
        <v>0</v>
      </c>
      <c r="H7" s="9">
        <f t="shared" si="1"/>
        <v>0</v>
      </c>
      <c r="I7" s="16">
        <f t="shared" si="2"/>
        <v>0</v>
      </c>
    </row>
    <row r="8" ht="14.25" spans="1:9">
      <c r="A8" s="7" t="s">
        <v>18</v>
      </c>
      <c r="B8" s="7"/>
      <c r="C8" s="8" t="s">
        <v>19</v>
      </c>
      <c r="D8" s="7" t="s">
        <v>18</v>
      </c>
      <c r="E8" s="9">
        <v>0</v>
      </c>
      <c r="F8" s="9">
        <f t="shared" si="0"/>
        <v>0</v>
      </c>
      <c r="G8" s="9">
        <v>0</v>
      </c>
      <c r="H8" s="9">
        <f t="shared" si="1"/>
        <v>0</v>
      </c>
      <c r="I8" s="16">
        <f t="shared" si="2"/>
        <v>0</v>
      </c>
    </row>
    <row r="9" ht="14.25" spans="1:9">
      <c r="A9" s="7" t="s">
        <v>20</v>
      </c>
      <c r="B9" s="7"/>
      <c r="C9" s="8" t="s">
        <v>21</v>
      </c>
      <c r="D9" s="7" t="s">
        <v>22</v>
      </c>
      <c r="E9" s="9">
        <f>[1]Sheet1!$H$3</f>
        <v>5.5697969699</v>
      </c>
      <c r="F9" s="9">
        <f t="shared" si="0"/>
        <v>1.37242940529184</v>
      </c>
      <c r="G9" s="9">
        <v>5.569798</v>
      </c>
      <c r="H9" s="9">
        <f t="shared" si="1"/>
        <v>1.3724460981199</v>
      </c>
      <c r="I9" s="16">
        <f t="shared" si="2"/>
        <v>1.03010000085391e-6</v>
      </c>
    </row>
    <row r="10" ht="14.25" spans="1:9">
      <c r="A10" s="7"/>
      <c r="B10" s="7"/>
      <c r="C10" s="8" t="s">
        <v>23</v>
      </c>
      <c r="D10" s="7" t="s">
        <v>24</v>
      </c>
      <c r="E10" s="9">
        <f>[1]Sheet1!$H$23</f>
        <v>1.82222</v>
      </c>
      <c r="F10" s="9">
        <f t="shared" si="0"/>
        <v>0.449005291292655</v>
      </c>
      <c r="G10" s="9">
        <v>1.82222</v>
      </c>
      <c r="H10" s="9">
        <f t="shared" si="1"/>
        <v>0.449010669492152</v>
      </c>
      <c r="I10" s="16">
        <f t="shared" si="2"/>
        <v>0</v>
      </c>
    </row>
    <row r="11" ht="14.25" spans="1:9">
      <c r="A11" s="7"/>
      <c r="B11" s="7"/>
      <c r="C11" s="8" t="s">
        <v>25</v>
      </c>
      <c r="D11" s="7" t="s">
        <v>26</v>
      </c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16">
        <f t="shared" si="2"/>
        <v>0</v>
      </c>
    </row>
    <row r="12" ht="14.25" spans="1:9">
      <c r="A12" s="7"/>
      <c r="B12" s="7"/>
      <c r="C12" s="8"/>
      <c r="D12" s="7" t="s">
        <v>27</v>
      </c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16">
        <f t="shared" si="2"/>
        <v>0</v>
      </c>
    </row>
    <row r="13" ht="14.25" spans="1:9">
      <c r="A13" s="7"/>
      <c r="B13" s="7"/>
      <c r="C13" s="5" t="s">
        <v>28</v>
      </c>
      <c r="D13" s="5"/>
      <c r="E13" s="9">
        <f>SUM(E9:E12)</f>
        <v>7.3920169699</v>
      </c>
      <c r="F13" s="9">
        <f t="shared" si="0"/>
        <v>1.8214346965845</v>
      </c>
      <c r="G13" s="9">
        <f>SUM(G9:G12)</f>
        <v>7.392018</v>
      </c>
      <c r="H13" s="9">
        <f t="shared" si="1"/>
        <v>1.82145676761205</v>
      </c>
      <c r="I13" s="16">
        <f t="shared" si="2"/>
        <v>1.03009999996573e-6</v>
      </c>
    </row>
    <row r="14" ht="14.25" spans="1:9">
      <c r="A14" s="7" t="s">
        <v>29</v>
      </c>
      <c r="B14" s="7" t="s">
        <v>30</v>
      </c>
      <c r="C14" s="8" t="s">
        <v>31</v>
      </c>
      <c r="D14" s="7" t="s">
        <v>32</v>
      </c>
      <c r="E14" s="9">
        <v>0</v>
      </c>
      <c r="F14" s="9">
        <f t="shared" si="0"/>
        <v>0</v>
      </c>
      <c r="G14" s="9">
        <v>0</v>
      </c>
      <c r="H14" s="9">
        <f t="shared" si="1"/>
        <v>0</v>
      </c>
      <c r="I14" s="16">
        <f t="shared" si="2"/>
        <v>0</v>
      </c>
    </row>
    <row r="15" ht="14.25" spans="1:9">
      <c r="A15" s="7"/>
      <c r="B15" s="7"/>
      <c r="C15" s="8"/>
      <c r="D15" s="7" t="s">
        <v>33</v>
      </c>
      <c r="E15" s="9">
        <v>0</v>
      </c>
      <c r="F15" s="9">
        <f t="shared" si="0"/>
        <v>0</v>
      </c>
      <c r="G15" s="9">
        <v>0</v>
      </c>
      <c r="H15" s="9">
        <f t="shared" si="1"/>
        <v>0</v>
      </c>
      <c r="I15" s="16">
        <f t="shared" si="2"/>
        <v>0</v>
      </c>
    </row>
    <row r="16" ht="14.25" spans="1:9">
      <c r="A16" s="7"/>
      <c r="B16" s="7"/>
      <c r="C16" s="8"/>
      <c r="D16" s="7" t="s">
        <v>34</v>
      </c>
      <c r="E16" s="9">
        <v>0</v>
      </c>
      <c r="F16" s="9">
        <f t="shared" si="0"/>
        <v>0</v>
      </c>
      <c r="G16" s="9">
        <v>0</v>
      </c>
      <c r="H16" s="9">
        <f t="shared" si="1"/>
        <v>0</v>
      </c>
      <c r="I16" s="16">
        <f t="shared" si="2"/>
        <v>0</v>
      </c>
    </row>
    <row r="17" ht="14.25" spans="1:9">
      <c r="A17" s="7"/>
      <c r="B17" s="7"/>
      <c r="C17" s="8"/>
      <c r="D17" s="7" t="s">
        <v>35</v>
      </c>
      <c r="E17" s="9">
        <v>0</v>
      </c>
      <c r="F17" s="9">
        <f t="shared" si="0"/>
        <v>0</v>
      </c>
      <c r="G17" s="9">
        <v>0</v>
      </c>
      <c r="H17" s="9">
        <f t="shared" si="1"/>
        <v>0</v>
      </c>
      <c r="I17" s="16">
        <f t="shared" si="2"/>
        <v>0</v>
      </c>
    </row>
    <row r="18" ht="14.25" spans="1:9">
      <c r="A18" s="7"/>
      <c r="B18" s="7"/>
      <c r="C18" s="8"/>
      <c r="D18" s="7" t="s">
        <v>36</v>
      </c>
      <c r="E18" s="9">
        <v>0</v>
      </c>
      <c r="F18" s="9">
        <f t="shared" si="0"/>
        <v>0</v>
      </c>
      <c r="G18" s="9">
        <v>0</v>
      </c>
      <c r="H18" s="9">
        <f t="shared" si="1"/>
        <v>0</v>
      </c>
      <c r="I18" s="16">
        <f t="shared" si="2"/>
        <v>0</v>
      </c>
    </row>
    <row r="19" ht="14.25" spans="1:9">
      <c r="A19" s="7"/>
      <c r="B19" s="7"/>
      <c r="C19" s="8"/>
      <c r="D19" s="7" t="s">
        <v>37</v>
      </c>
      <c r="E19" s="9">
        <v>0</v>
      </c>
      <c r="F19" s="9">
        <f t="shared" si="0"/>
        <v>0</v>
      </c>
      <c r="G19" s="9">
        <v>0</v>
      </c>
      <c r="H19" s="9">
        <f t="shared" si="1"/>
        <v>0</v>
      </c>
      <c r="I19" s="16">
        <f t="shared" si="2"/>
        <v>0</v>
      </c>
    </row>
    <row r="20" ht="14.25" spans="1:9">
      <c r="A20" s="7"/>
      <c r="B20" s="7"/>
      <c r="C20" s="8"/>
      <c r="D20" s="7" t="s">
        <v>38</v>
      </c>
      <c r="E20" s="9">
        <v>0</v>
      </c>
      <c r="F20" s="9">
        <f t="shared" si="0"/>
        <v>0</v>
      </c>
      <c r="G20" s="9">
        <v>0</v>
      </c>
      <c r="H20" s="9">
        <f t="shared" si="1"/>
        <v>0</v>
      </c>
      <c r="I20" s="16">
        <f t="shared" si="2"/>
        <v>0</v>
      </c>
    </row>
    <row r="21" ht="14.25" spans="1:9">
      <c r="A21" s="7"/>
      <c r="B21" s="7"/>
      <c r="C21" s="8"/>
      <c r="D21" s="7" t="s">
        <v>39</v>
      </c>
      <c r="E21" s="9">
        <v>0</v>
      </c>
      <c r="F21" s="9">
        <f t="shared" si="0"/>
        <v>0</v>
      </c>
      <c r="G21" s="9">
        <v>0</v>
      </c>
      <c r="H21" s="9">
        <f t="shared" si="1"/>
        <v>0</v>
      </c>
      <c r="I21" s="16">
        <f t="shared" si="2"/>
        <v>0</v>
      </c>
    </row>
    <row r="22" ht="14.25" spans="1:9">
      <c r="A22" s="7"/>
      <c r="B22" s="7"/>
      <c r="C22" s="8"/>
      <c r="D22" s="7" t="s">
        <v>40</v>
      </c>
      <c r="E22" s="9">
        <v>0</v>
      </c>
      <c r="F22" s="9">
        <f t="shared" si="0"/>
        <v>0</v>
      </c>
      <c r="G22" s="9">
        <v>0</v>
      </c>
      <c r="H22" s="9">
        <f t="shared" si="1"/>
        <v>0</v>
      </c>
      <c r="I22" s="16">
        <f t="shared" si="2"/>
        <v>0</v>
      </c>
    </row>
    <row r="23" ht="14.25" spans="1:9">
      <c r="A23" s="7"/>
      <c r="B23" s="7"/>
      <c r="C23" s="8"/>
      <c r="D23" s="7" t="s">
        <v>41</v>
      </c>
      <c r="E23" s="9">
        <v>0</v>
      </c>
      <c r="F23" s="9">
        <f t="shared" si="0"/>
        <v>0</v>
      </c>
      <c r="G23" s="9">
        <v>0</v>
      </c>
      <c r="H23" s="9">
        <f t="shared" si="1"/>
        <v>0</v>
      </c>
      <c r="I23" s="16">
        <f t="shared" si="2"/>
        <v>0</v>
      </c>
    </row>
    <row r="24" ht="14.25" spans="1:9">
      <c r="A24" s="7"/>
      <c r="B24" s="7"/>
      <c r="C24" s="8" t="s">
        <v>42</v>
      </c>
      <c r="D24" s="7" t="s">
        <v>43</v>
      </c>
      <c r="E24" s="9">
        <v>0</v>
      </c>
      <c r="F24" s="9">
        <f t="shared" si="0"/>
        <v>0</v>
      </c>
      <c r="G24" s="9">
        <v>0</v>
      </c>
      <c r="H24" s="9">
        <f t="shared" si="1"/>
        <v>0</v>
      </c>
      <c r="I24" s="16">
        <f t="shared" si="2"/>
        <v>0</v>
      </c>
    </row>
    <row r="25" ht="28.5" spans="1:9">
      <c r="A25" s="7"/>
      <c r="B25" s="7"/>
      <c r="C25" s="8"/>
      <c r="D25" s="7" t="s">
        <v>44</v>
      </c>
      <c r="E25" s="9">
        <v>0</v>
      </c>
      <c r="F25" s="9">
        <f t="shared" si="0"/>
        <v>0</v>
      </c>
      <c r="G25" s="9">
        <v>0</v>
      </c>
      <c r="H25" s="9">
        <f t="shared" si="1"/>
        <v>0</v>
      </c>
      <c r="I25" s="16">
        <f t="shared" si="2"/>
        <v>0</v>
      </c>
    </row>
    <row r="26" ht="14.25" spans="1:9">
      <c r="A26" s="7"/>
      <c r="B26" s="7"/>
      <c r="C26" s="5" t="s">
        <v>28</v>
      </c>
      <c r="D26" s="5"/>
      <c r="E26" s="9">
        <f>SUM(E14:E25)</f>
        <v>0</v>
      </c>
      <c r="F26" s="9">
        <f t="shared" si="0"/>
        <v>0</v>
      </c>
      <c r="G26" s="9">
        <f>SUM(G14:G25)</f>
        <v>0</v>
      </c>
      <c r="H26" s="9">
        <f t="shared" si="1"/>
        <v>0</v>
      </c>
      <c r="I26" s="16">
        <f t="shared" si="2"/>
        <v>0</v>
      </c>
    </row>
    <row r="27" ht="14.25" spans="1:9">
      <c r="A27" s="7"/>
      <c r="B27" s="7" t="s">
        <v>45</v>
      </c>
      <c r="C27" s="8" t="s">
        <v>31</v>
      </c>
      <c r="D27" s="7" t="s">
        <v>32</v>
      </c>
      <c r="E27" s="9">
        <f>[1]Sheet1!$H$7</f>
        <v>23.2800029907</v>
      </c>
      <c r="F27" s="9">
        <f t="shared" si="0"/>
        <v>5.73632411241954</v>
      </c>
      <c r="G27" s="9">
        <v>20.19256</v>
      </c>
      <c r="H27" s="9">
        <f t="shared" si="1"/>
        <v>4.97562033363724</v>
      </c>
      <c r="I27" s="16">
        <f t="shared" si="2"/>
        <v>-3.0874429907</v>
      </c>
    </row>
    <row r="28" ht="14.25" spans="1:9">
      <c r="A28" s="7"/>
      <c r="B28" s="7"/>
      <c r="C28" s="8" t="s">
        <v>46</v>
      </c>
      <c r="D28" s="7" t="s">
        <v>33</v>
      </c>
      <c r="E28" s="9">
        <f>[1]Sheet1!$H$6</f>
        <v>0.055359</v>
      </c>
      <c r="F28" s="9">
        <f t="shared" si="0"/>
        <v>0.0136407700061848</v>
      </c>
      <c r="G28" s="9">
        <v>0.481921</v>
      </c>
      <c r="H28" s="9">
        <f t="shared" si="1"/>
        <v>0.118749476381736</v>
      </c>
      <c r="I28" s="16">
        <f t="shared" si="2"/>
        <v>0.426562</v>
      </c>
    </row>
    <row r="29" ht="14.25" spans="1:9">
      <c r="A29" s="7"/>
      <c r="B29" s="7"/>
      <c r="C29" s="8" t="s">
        <v>47</v>
      </c>
      <c r="D29" s="7" t="s">
        <v>36</v>
      </c>
      <c r="E29" s="9">
        <f>[1]Sheet1!$H$9</f>
        <v>0.073531</v>
      </c>
      <c r="F29" s="9">
        <f t="shared" si="0"/>
        <v>0.0181184533558189</v>
      </c>
      <c r="G29" s="9">
        <v>0.073531</v>
      </c>
      <c r="H29" s="9">
        <f t="shared" si="1"/>
        <v>0.0181186703792228</v>
      </c>
      <c r="I29" s="16">
        <f t="shared" si="2"/>
        <v>0</v>
      </c>
    </row>
    <row r="30" ht="14.25" spans="1:9">
      <c r="A30" s="7"/>
      <c r="B30" s="7"/>
      <c r="C30" s="8">
        <v>1001</v>
      </c>
      <c r="D30" s="7" t="s">
        <v>40</v>
      </c>
      <c r="E30" s="9">
        <f>[1]Sheet1!$H$4</f>
        <v>0.468918</v>
      </c>
      <c r="F30" s="9">
        <f t="shared" si="0"/>
        <v>0.115544041434278</v>
      </c>
      <c r="G30" s="9">
        <v>0.219179</v>
      </c>
      <c r="H30" s="9">
        <f t="shared" si="1"/>
        <v>0.0540075893847177</v>
      </c>
      <c r="I30" s="16">
        <f t="shared" si="2"/>
        <v>-0.249739</v>
      </c>
    </row>
    <row r="31" ht="14.25" spans="1:9">
      <c r="A31" s="7"/>
      <c r="B31" s="7"/>
      <c r="C31" s="8">
        <v>11</v>
      </c>
      <c r="D31" s="7" t="s">
        <v>41</v>
      </c>
      <c r="E31" s="9">
        <f>0</f>
        <v>0</v>
      </c>
      <c r="F31" s="9">
        <f t="shared" si="0"/>
        <v>0</v>
      </c>
      <c r="G31" s="9">
        <v>0</v>
      </c>
      <c r="H31" s="9">
        <f t="shared" si="1"/>
        <v>0</v>
      </c>
      <c r="I31" s="16">
        <f t="shared" si="2"/>
        <v>0</v>
      </c>
    </row>
    <row r="32" ht="14.25" spans="1:9">
      <c r="A32" s="7"/>
      <c r="B32" s="7"/>
      <c r="C32" s="8">
        <v>120803</v>
      </c>
      <c r="D32" s="7" t="s">
        <v>38</v>
      </c>
      <c r="E32" s="9">
        <f>0</f>
        <v>0</v>
      </c>
      <c r="F32" s="9">
        <f t="shared" si="0"/>
        <v>0</v>
      </c>
      <c r="G32" s="9">
        <v>0</v>
      </c>
      <c r="H32" s="9">
        <f t="shared" si="1"/>
        <v>0</v>
      </c>
      <c r="I32" s="16">
        <f t="shared" si="2"/>
        <v>0</v>
      </c>
    </row>
    <row r="33" ht="14.25" spans="1:9">
      <c r="A33" s="7"/>
      <c r="B33" s="7"/>
      <c r="C33" s="8" t="s">
        <v>21</v>
      </c>
      <c r="D33" s="7" t="s">
        <v>22</v>
      </c>
      <c r="E33" s="9">
        <f>[1]Sheet1!$H$10</f>
        <v>0.5250289961</v>
      </c>
      <c r="F33" s="9">
        <f t="shared" si="0"/>
        <v>0.129370107523225</v>
      </c>
      <c r="G33" s="9">
        <v>0.501942</v>
      </c>
      <c r="H33" s="9">
        <f t="shared" si="1"/>
        <v>0.123682822856861</v>
      </c>
      <c r="I33" s="16">
        <f t="shared" si="2"/>
        <v>-0.0230869961</v>
      </c>
    </row>
    <row r="34" ht="14.25" spans="1:9">
      <c r="A34" s="7"/>
      <c r="B34" s="7"/>
      <c r="C34" s="8"/>
      <c r="D34" s="7" t="s">
        <v>39</v>
      </c>
      <c r="E34" s="9">
        <f>[1]Sheet1!$H$8</f>
        <v>0.054686</v>
      </c>
      <c r="F34" s="9">
        <f t="shared" si="0"/>
        <v>0.0134749390082592</v>
      </c>
      <c r="G34" s="9">
        <v>0.054686</v>
      </c>
      <c r="H34" s="9">
        <f t="shared" si="1"/>
        <v>0.0134751004115024</v>
      </c>
      <c r="I34" s="16">
        <f t="shared" si="2"/>
        <v>0</v>
      </c>
    </row>
    <row r="35" ht="14.25" spans="1:9">
      <c r="A35" s="7"/>
      <c r="B35" s="7"/>
      <c r="C35" s="8" t="s">
        <v>42</v>
      </c>
      <c r="D35" s="7" t="s">
        <v>43</v>
      </c>
      <c r="E35" s="9">
        <f>[1]Sheet1!$H$5</f>
        <v>0.240983</v>
      </c>
      <c r="F35" s="9">
        <f t="shared" si="0"/>
        <v>0.0593795711338795</v>
      </c>
      <c r="G35" s="9">
        <v>0.240983</v>
      </c>
      <c r="H35" s="9">
        <f t="shared" si="1"/>
        <v>0.0593802823842496</v>
      </c>
      <c r="I35" s="16">
        <f t="shared" si="2"/>
        <v>0</v>
      </c>
    </row>
    <row r="36" ht="14.25" spans="1:9">
      <c r="A36" s="7"/>
      <c r="B36" s="7"/>
      <c r="C36" s="8"/>
      <c r="D36" s="7" t="s">
        <v>48</v>
      </c>
      <c r="E36" s="9">
        <f>[1]Sheet1!$H$11</f>
        <v>16.997919992</v>
      </c>
      <c r="F36" s="9">
        <f t="shared" si="0"/>
        <v>4.18838341000385</v>
      </c>
      <c r="G36" s="9">
        <v>14.995786</v>
      </c>
      <c r="H36" s="9">
        <f t="shared" si="1"/>
        <v>3.69509055515856</v>
      </c>
      <c r="I36" s="16">
        <f t="shared" si="2"/>
        <v>-2.002133992</v>
      </c>
    </row>
    <row r="37" ht="14.25" spans="1:9">
      <c r="A37" s="7"/>
      <c r="B37" s="7"/>
      <c r="C37" s="5" t="s">
        <v>28</v>
      </c>
      <c r="D37" s="5"/>
      <c r="E37" s="9">
        <f>SUM(E27:E36)</f>
        <v>41.6964289788</v>
      </c>
      <c r="F37" s="9">
        <f t="shared" si="0"/>
        <v>10.274235404885</v>
      </c>
      <c r="G37" s="9">
        <f>SUM(G27:G36)</f>
        <v>36.760588</v>
      </c>
      <c r="H37" s="9">
        <f t="shared" si="1"/>
        <v>9.05812483059409</v>
      </c>
      <c r="I37" s="16">
        <f t="shared" si="2"/>
        <v>-4.9358409788</v>
      </c>
    </row>
    <row r="38" ht="14.25" spans="1:9">
      <c r="A38" s="7" t="s">
        <v>49</v>
      </c>
      <c r="B38" s="7"/>
      <c r="C38" s="8">
        <v>1201</v>
      </c>
      <c r="D38" s="7" t="s">
        <v>50</v>
      </c>
      <c r="E38" s="9">
        <f>[1]Sheet1!$H$22</f>
        <v>0.340807</v>
      </c>
      <c r="F38" s="9">
        <f t="shared" si="0"/>
        <v>0.0839767680683869</v>
      </c>
      <c r="G38" s="9">
        <v>0.340807</v>
      </c>
      <c r="H38" s="9">
        <f t="shared" si="1"/>
        <v>0.0839777739447552</v>
      </c>
      <c r="I38" s="16">
        <f t="shared" si="2"/>
        <v>0</v>
      </c>
    </row>
    <row r="39" ht="14.25" spans="1:9">
      <c r="A39" s="7"/>
      <c r="B39" s="7"/>
      <c r="C39" s="8">
        <v>1202</v>
      </c>
      <c r="D39" s="7" t="s">
        <v>51</v>
      </c>
      <c r="E39" s="9">
        <f>0</f>
        <v>0</v>
      </c>
      <c r="F39" s="9">
        <f t="shared" si="0"/>
        <v>0</v>
      </c>
      <c r="G39" s="9">
        <v>0</v>
      </c>
      <c r="H39" s="9">
        <f t="shared" si="1"/>
        <v>0</v>
      </c>
      <c r="I39" s="16">
        <f t="shared" si="2"/>
        <v>0</v>
      </c>
    </row>
    <row r="40" ht="14.25" spans="1:9">
      <c r="A40" s="7"/>
      <c r="B40" s="7"/>
      <c r="C40" s="8"/>
      <c r="D40" s="7" t="s">
        <v>52</v>
      </c>
      <c r="E40" s="9">
        <f>[1]Sheet1!$H$20</f>
        <v>3.2903770384</v>
      </c>
      <c r="F40" s="9">
        <f t="shared" si="0"/>
        <v>0.810767470771617</v>
      </c>
      <c r="G40" s="9">
        <v>3.290377</v>
      </c>
      <c r="H40" s="9">
        <f t="shared" si="1"/>
        <v>0.810777172707784</v>
      </c>
      <c r="I40" s="16">
        <f t="shared" si="2"/>
        <v>-3.84000000686058e-8</v>
      </c>
    </row>
    <row r="41" ht="14.25" spans="1:9">
      <c r="A41" s="7"/>
      <c r="B41" s="7"/>
      <c r="C41" s="5" t="s">
        <v>28</v>
      </c>
      <c r="D41" s="5"/>
      <c r="E41" s="9">
        <f>SUM(E38:E40)</f>
        <v>3.6311840384</v>
      </c>
      <c r="F41" s="9">
        <f t="shared" si="0"/>
        <v>0.894744238840004</v>
      </c>
      <c r="G41" s="9">
        <f>SUM(G38:G40)</f>
        <v>3.631184</v>
      </c>
      <c r="H41" s="9">
        <f t="shared" si="1"/>
        <v>0.894754946652539</v>
      </c>
      <c r="I41" s="16">
        <f t="shared" si="2"/>
        <v>-3.84000000686058e-8</v>
      </c>
    </row>
    <row r="42" ht="14.25" spans="1:9">
      <c r="A42" s="10" t="s">
        <v>53</v>
      </c>
      <c r="B42" s="10"/>
      <c r="C42" s="5"/>
      <c r="D42" s="7" t="s">
        <v>54</v>
      </c>
      <c r="E42" s="9">
        <f>[1]Sheet1!$H$2</f>
        <v>1.510975</v>
      </c>
      <c r="F42" s="9">
        <f t="shared" si="0"/>
        <v>0.37231276685083</v>
      </c>
      <c r="G42" s="9">
        <v>1.510975</v>
      </c>
      <c r="H42" s="9">
        <f t="shared" si="1"/>
        <v>0.372317226424858</v>
      </c>
      <c r="I42" s="16">
        <f t="shared" si="2"/>
        <v>0</v>
      </c>
    </row>
    <row r="43" ht="14.25" spans="1:9">
      <c r="A43" s="11"/>
      <c r="B43" s="11"/>
      <c r="C43" s="8">
        <v>15</v>
      </c>
      <c r="D43" s="7" t="s">
        <v>55</v>
      </c>
      <c r="E43" s="9">
        <f>0</f>
        <v>0</v>
      </c>
      <c r="F43" s="9">
        <f t="shared" si="0"/>
        <v>0</v>
      </c>
      <c r="G43" s="9">
        <v>0</v>
      </c>
      <c r="H43" s="9">
        <f t="shared" si="1"/>
        <v>0</v>
      </c>
      <c r="I43" s="16">
        <f t="shared" si="2"/>
        <v>0</v>
      </c>
    </row>
    <row r="44" ht="14.25" spans="1:9">
      <c r="A44" s="12"/>
      <c r="B44" s="12"/>
      <c r="C44" s="5" t="s">
        <v>28</v>
      </c>
      <c r="D44" s="5"/>
      <c r="E44" s="9">
        <f>SUM(E42:E43)</f>
        <v>1.510975</v>
      </c>
      <c r="F44" s="9">
        <f t="shared" si="0"/>
        <v>0.37231276685083</v>
      </c>
      <c r="G44" s="9">
        <f>SUM(G42:G43)</f>
        <v>1.510975</v>
      </c>
      <c r="H44" s="9">
        <f t="shared" si="1"/>
        <v>0.372317226424858</v>
      </c>
      <c r="I44" s="16">
        <f t="shared" si="2"/>
        <v>0</v>
      </c>
    </row>
    <row r="45" ht="14.25" spans="1:9">
      <c r="A45" s="7" t="s">
        <v>56</v>
      </c>
      <c r="B45" s="7"/>
      <c r="C45" s="8">
        <v>1705</v>
      </c>
      <c r="D45" s="7"/>
      <c r="E45" s="9">
        <f>[1]Sheet1!$H$17+[1]Sheet1!$H$16+[1]Sheet1!$H$12</f>
        <v>18.6605470278</v>
      </c>
      <c r="F45" s="9">
        <f t="shared" si="0"/>
        <v>4.59806409429028</v>
      </c>
      <c r="G45" s="9">
        <v>18.238265</v>
      </c>
      <c r="H45" s="9">
        <f t="shared" si="1"/>
        <v>4.49406524899589</v>
      </c>
      <c r="I45" s="16">
        <f t="shared" si="2"/>
        <v>-0.422282027800001</v>
      </c>
    </row>
    <row r="46" ht="14.25" spans="1:9">
      <c r="A46" s="7" t="s">
        <v>57</v>
      </c>
      <c r="B46" s="7"/>
      <c r="C46" s="8">
        <v>2302</v>
      </c>
      <c r="D46" s="7" t="s">
        <v>58</v>
      </c>
      <c r="E46" s="9">
        <f>([1]Sheet1!$F$15+[1]Sheet1!$F$21)/10000</f>
        <v>26.7016043203</v>
      </c>
      <c r="F46" s="9">
        <f t="shared" si="0"/>
        <v>6.5794259890779</v>
      </c>
      <c r="G46" s="9">
        <v>24.967463</v>
      </c>
      <c r="H46" s="9">
        <f t="shared" si="1"/>
        <v>6.15219747184782</v>
      </c>
      <c r="I46" s="16">
        <f t="shared" si="2"/>
        <v>-1.7341413203</v>
      </c>
    </row>
    <row r="47" spans="1:9">
      <c r="A47" s="13" t="s">
        <v>59</v>
      </c>
      <c r="B47" s="13"/>
      <c r="C47" s="13"/>
      <c r="D47" s="13"/>
      <c r="E47" s="9">
        <v>405.8348610445</v>
      </c>
      <c r="F47" s="9">
        <f t="shared" si="0"/>
        <v>100</v>
      </c>
      <c r="G47" s="9">
        <f>G4+G5+G6+G7+G8+G13+G26+G37+G41+G44+G45+G46</f>
        <v>405.81964</v>
      </c>
      <c r="H47" s="9">
        <f t="shared" si="1"/>
        <v>99.9974472069586</v>
      </c>
      <c r="I47" s="16">
        <f t="shared" si="2"/>
        <v>-0.015221044499981</v>
      </c>
    </row>
    <row r="64" spans="4:4">
      <c r="D64">
        <v>20679568.411996</v>
      </c>
    </row>
    <row r="65" spans="4:4">
      <c r="D65">
        <v>20679568.28</v>
      </c>
    </row>
    <row r="66" spans="4:4">
      <c r="D66">
        <f>D64-D65</f>
        <v>0.131995998322964</v>
      </c>
    </row>
  </sheetData>
  <mergeCells count="21">
    <mergeCell ref="A1:I1"/>
    <mergeCell ref="C2:D2"/>
    <mergeCell ref="E2:F2"/>
    <mergeCell ref="G2:H2"/>
    <mergeCell ref="C13:D13"/>
    <mergeCell ref="C26:D26"/>
    <mergeCell ref="C37:D37"/>
    <mergeCell ref="C41:D41"/>
    <mergeCell ref="C44:D44"/>
    <mergeCell ref="A47:D47"/>
    <mergeCell ref="A9:A13"/>
    <mergeCell ref="A14:A37"/>
    <mergeCell ref="A38:A41"/>
    <mergeCell ref="A42:A44"/>
    <mergeCell ref="B9:B13"/>
    <mergeCell ref="B14:B26"/>
    <mergeCell ref="B27:B37"/>
    <mergeCell ref="B38:B41"/>
    <mergeCell ref="B42:B44"/>
    <mergeCell ref="I2:I3"/>
    <mergeCell ref="A2:B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zoomScale="85" zoomScaleNormal="85" topLeftCell="A2" workbookViewId="0">
      <selection activeCell="O38" sqref="O38"/>
    </sheetView>
  </sheetViews>
  <sheetFormatPr defaultColWidth="9" defaultRowHeight="13.5"/>
  <cols>
    <col min="3" max="3" width="17.4416666666667" hidden="1" customWidth="1"/>
    <col min="4" max="4" width="39.1083333333333" customWidth="1"/>
    <col min="5" max="5" width="10.375"/>
    <col min="7" max="7" width="9.33333333333333" customWidth="1"/>
    <col min="8" max="8" width="9" customWidth="1"/>
    <col min="9" max="9" width="11" style="1" customWidth="1"/>
    <col min="10" max="10" width="12.05" customWidth="1"/>
    <col min="11" max="11" width="11.5"/>
    <col min="12" max="12" width="9.375"/>
  </cols>
  <sheetData>
    <row r="1" ht="14.25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14.25" spans="1:9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  <c r="H2" s="4"/>
      <c r="I2" s="15" t="s">
        <v>5</v>
      </c>
    </row>
    <row r="3" ht="14.25" spans="1:9">
      <c r="A3" s="3"/>
      <c r="B3" s="3"/>
      <c r="C3" s="5" t="s">
        <v>6</v>
      </c>
      <c r="D3" s="3" t="s">
        <v>7</v>
      </c>
      <c r="E3" s="6" t="s">
        <v>8</v>
      </c>
      <c r="F3" s="6" t="s">
        <v>9</v>
      </c>
      <c r="G3" s="6" t="s">
        <v>8</v>
      </c>
      <c r="H3" s="6" t="s">
        <v>9</v>
      </c>
      <c r="I3" s="15"/>
    </row>
    <row r="4" ht="14.25" spans="1:9">
      <c r="A4" s="7" t="s">
        <v>10</v>
      </c>
      <c r="B4" s="7"/>
      <c r="C4" s="8" t="s">
        <v>11</v>
      </c>
      <c r="D4" s="7" t="s">
        <v>10</v>
      </c>
      <c r="E4" s="9">
        <f>[1]Sheet1!$H$50+[1]Sheet1!$H$43</f>
        <v>30.8157843328</v>
      </c>
      <c r="F4" s="9">
        <f>E4/E$47*100</f>
        <v>6.91344569433263</v>
      </c>
      <c r="G4" s="9">
        <v>35.103448</v>
      </c>
      <c r="H4" s="9">
        <f>G4/G$47*100</f>
        <v>7.87537251368091</v>
      </c>
      <c r="I4" s="16">
        <f>G4-E4</f>
        <v>4.2876636672</v>
      </c>
    </row>
    <row r="5" ht="14.25" spans="1:9">
      <c r="A5" s="7" t="s">
        <v>12</v>
      </c>
      <c r="B5" s="7"/>
      <c r="C5" s="8" t="s">
        <v>13</v>
      </c>
      <c r="D5" s="7" t="s">
        <v>12</v>
      </c>
      <c r="E5" s="9">
        <f>[1]Sheet1!$H$42+[1]Sheet1!$H$47</f>
        <v>24.3897569615</v>
      </c>
      <c r="F5" s="9">
        <f t="shared" ref="F5:F47" si="0">E5/E$47*100</f>
        <v>5.4717822019486</v>
      </c>
      <c r="G5" s="9">
        <v>21.914413</v>
      </c>
      <c r="H5" s="9">
        <f t="shared" ref="H5:H47" si="1">G5/G$47*100</f>
        <v>4.91644484022343</v>
      </c>
      <c r="I5" s="16">
        <f t="shared" ref="I5:I47" si="2">G5-E5</f>
        <v>-2.4753439615</v>
      </c>
    </row>
    <row r="6" ht="14.25" spans="1:9">
      <c r="A6" s="7" t="s">
        <v>14</v>
      </c>
      <c r="B6" s="7"/>
      <c r="C6" s="8" t="s">
        <v>15</v>
      </c>
      <c r="D6" s="7" t="s">
        <v>14</v>
      </c>
      <c r="E6" s="9">
        <f>[1]Sheet1!$H$41+[1]Sheet1!$H$46+[1]Sheet1!$H$48+[1]Sheet1!$H$52</f>
        <v>264.592831986</v>
      </c>
      <c r="F6" s="9">
        <f t="shared" si="0"/>
        <v>59.3607534142124</v>
      </c>
      <c r="G6" s="9">
        <v>255.462562</v>
      </c>
      <c r="H6" s="9">
        <f t="shared" si="1"/>
        <v>57.3123995981621</v>
      </c>
      <c r="I6" s="16">
        <f t="shared" si="2"/>
        <v>-9.130269986</v>
      </c>
    </row>
    <row r="7" ht="14.25" spans="1:9">
      <c r="A7" s="7" t="s">
        <v>16</v>
      </c>
      <c r="B7" s="7"/>
      <c r="C7" s="8" t="s">
        <v>17</v>
      </c>
      <c r="D7" s="7" t="s">
        <v>16</v>
      </c>
      <c r="E7" s="9">
        <f>0</f>
        <v>0</v>
      </c>
      <c r="F7" s="9">
        <f t="shared" si="0"/>
        <v>0</v>
      </c>
      <c r="G7" s="9">
        <v>0</v>
      </c>
      <c r="H7" s="9">
        <f t="shared" si="1"/>
        <v>0</v>
      </c>
      <c r="I7" s="16">
        <f t="shared" si="2"/>
        <v>0</v>
      </c>
    </row>
    <row r="8" ht="14.25" spans="1:9">
      <c r="A8" s="7" t="s">
        <v>18</v>
      </c>
      <c r="B8" s="7"/>
      <c r="C8" s="8" t="s">
        <v>19</v>
      </c>
      <c r="D8" s="7" t="s">
        <v>18</v>
      </c>
      <c r="E8" s="9">
        <v>0</v>
      </c>
      <c r="F8" s="9">
        <f t="shared" si="0"/>
        <v>0</v>
      </c>
      <c r="G8" s="9">
        <v>0</v>
      </c>
      <c r="H8" s="9">
        <f t="shared" si="1"/>
        <v>0</v>
      </c>
      <c r="I8" s="16">
        <f t="shared" si="2"/>
        <v>0</v>
      </c>
    </row>
    <row r="9" ht="14.25" spans="1:9">
      <c r="A9" s="7" t="s">
        <v>20</v>
      </c>
      <c r="B9" s="7"/>
      <c r="C9" s="8" t="s">
        <v>21</v>
      </c>
      <c r="D9" s="7" t="s">
        <v>22</v>
      </c>
      <c r="E9" s="9">
        <f>[1]Sheet1!$H$35</f>
        <v>4.8749100235</v>
      </c>
      <c r="F9" s="9">
        <f t="shared" si="0"/>
        <v>1.09367411675297</v>
      </c>
      <c r="G9" s="9">
        <v>3.878256</v>
      </c>
      <c r="H9" s="9">
        <f t="shared" si="1"/>
        <v>0.870077227268901</v>
      </c>
      <c r="I9" s="16">
        <f t="shared" si="2"/>
        <v>-0.9966540235</v>
      </c>
    </row>
    <row r="10" ht="14.25" spans="1:9">
      <c r="A10" s="7"/>
      <c r="B10" s="7"/>
      <c r="C10" s="8" t="s">
        <v>23</v>
      </c>
      <c r="D10" s="7" t="s">
        <v>24</v>
      </c>
      <c r="E10" s="9">
        <f>[1]Sheet1!$H$51</f>
        <v>0.162502</v>
      </c>
      <c r="F10" s="9">
        <f t="shared" si="0"/>
        <v>0.0364569254537732</v>
      </c>
      <c r="G10" s="9">
        <v>0.109417</v>
      </c>
      <c r="H10" s="9">
        <f t="shared" si="1"/>
        <v>0.0245474357484605</v>
      </c>
      <c r="I10" s="16">
        <f t="shared" si="2"/>
        <v>-0.053085</v>
      </c>
    </row>
    <row r="11" ht="14.25" spans="1:9">
      <c r="A11" s="7"/>
      <c r="B11" s="7"/>
      <c r="C11" s="8" t="s">
        <v>25</v>
      </c>
      <c r="D11" s="7" t="s">
        <v>26</v>
      </c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16">
        <f t="shared" si="2"/>
        <v>0</v>
      </c>
    </row>
    <row r="12" ht="14.25" spans="1:9">
      <c r="A12" s="7"/>
      <c r="B12" s="7"/>
      <c r="C12" s="8"/>
      <c r="D12" s="7" t="s">
        <v>27</v>
      </c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16">
        <f t="shared" si="2"/>
        <v>0</v>
      </c>
    </row>
    <row r="13" ht="14.25" spans="1:9">
      <c r="A13" s="7"/>
      <c r="B13" s="7"/>
      <c r="C13" s="5" t="s">
        <v>28</v>
      </c>
      <c r="D13" s="5"/>
      <c r="E13" s="9">
        <f>SUM(E9:E12)</f>
        <v>5.0374120235</v>
      </c>
      <c r="F13" s="9">
        <f t="shared" si="0"/>
        <v>1.13013104220674</v>
      </c>
      <c r="G13" s="9">
        <f>SUM(G9:G12)</f>
        <v>3.987673</v>
      </c>
      <c r="H13" s="9">
        <f t="shared" si="1"/>
        <v>0.894624663017362</v>
      </c>
      <c r="I13" s="16">
        <f t="shared" si="2"/>
        <v>-1.0497390235</v>
      </c>
    </row>
    <row r="14" ht="14.25" spans="1:9">
      <c r="A14" s="7" t="s">
        <v>29</v>
      </c>
      <c r="B14" s="7" t="s">
        <v>30</v>
      </c>
      <c r="C14" s="8" t="s">
        <v>31</v>
      </c>
      <c r="D14" s="7" t="s">
        <v>32</v>
      </c>
      <c r="E14" s="9">
        <f>[1]Sheet1!$H$27+[1]Sheet1!$H$31</f>
        <v>6.600747</v>
      </c>
      <c r="F14" s="9">
        <f t="shared" si="0"/>
        <v>1.48086141289472</v>
      </c>
      <c r="G14" s="9">
        <v>6.600747</v>
      </c>
      <c r="H14" s="9">
        <f t="shared" si="1"/>
        <v>1.48086140978407</v>
      </c>
      <c r="I14" s="16">
        <f t="shared" si="2"/>
        <v>0</v>
      </c>
    </row>
    <row r="15" ht="14.25" spans="1:9">
      <c r="A15" s="7"/>
      <c r="B15" s="7"/>
      <c r="C15" s="8"/>
      <c r="D15" s="7" t="s">
        <v>33</v>
      </c>
      <c r="E15" s="9">
        <f>0</f>
        <v>0</v>
      </c>
      <c r="F15" s="9">
        <f t="shared" si="0"/>
        <v>0</v>
      </c>
      <c r="G15" s="9">
        <v>0</v>
      </c>
      <c r="H15" s="9">
        <f t="shared" si="1"/>
        <v>0</v>
      </c>
      <c r="I15" s="16">
        <f t="shared" si="2"/>
        <v>0</v>
      </c>
    </row>
    <row r="16" ht="14.25" spans="1:9">
      <c r="A16" s="7"/>
      <c r="B16" s="7"/>
      <c r="C16" s="8"/>
      <c r="D16" s="7" t="s">
        <v>34</v>
      </c>
      <c r="E16" s="9">
        <f>[1]Sheet1!$H$30</f>
        <v>0.218395</v>
      </c>
      <c r="F16" s="9">
        <f t="shared" si="0"/>
        <v>0.0489963830259123</v>
      </c>
      <c r="G16" s="9">
        <v>0.218395</v>
      </c>
      <c r="H16" s="9">
        <f t="shared" si="1"/>
        <v>0.0489963829229921</v>
      </c>
      <c r="I16" s="16">
        <f t="shared" si="2"/>
        <v>0</v>
      </c>
    </row>
    <row r="17" ht="14.25" spans="1:9">
      <c r="A17" s="7"/>
      <c r="B17" s="7"/>
      <c r="C17" s="8"/>
      <c r="D17" s="7" t="s">
        <v>35</v>
      </c>
      <c r="E17" s="9">
        <f>[1]Sheet1!$H$33</f>
        <v>1.340736</v>
      </c>
      <c r="F17" s="9">
        <f t="shared" si="0"/>
        <v>0.300790835837036</v>
      </c>
      <c r="G17" s="9">
        <v>1.340736</v>
      </c>
      <c r="H17" s="9">
        <f t="shared" si="1"/>
        <v>0.300790835205205</v>
      </c>
      <c r="I17" s="16">
        <f t="shared" si="2"/>
        <v>0</v>
      </c>
    </row>
    <row r="18" ht="14.25" spans="1:9">
      <c r="A18" s="7"/>
      <c r="B18" s="7"/>
      <c r="C18" s="8"/>
      <c r="D18" s="7" t="s">
        <v>36</v>
      </c>
      <c r="E18" s="9">
        <f>0</f>
        <v>0</v>
      </c>
      <c r="F18" s="9">
        <f t="shared" si="0"/>
        <v>0</v>
      </c>
      <c r="G18" s="9">
        <v>0</v>
      </c>
      <c r="H18" s="9">
        <f t="shared" si="1"/>
        <v>0</v>
      </c>
      <c r="I18" s="16">
        <f t="shared" si="2"/>
        <v>0</v>
      </c>
    </row>
    <row r="19" ht="14.25" spans="1:9">
      <c r="A19" s="7"/>
      <c r="B19" s="7"/>
      <c r="C19" s="8"/>
      <c r="D19" s="7" t="s">
        <v>37</v>
      </c>
      <c r="E19" s="9">
        <f>[1]Sheet1!$H$26</f>
        <v>6.8901280041</v>
      </c>
      <c r="F19" s="9">
        <f t="shared" si="0"/>
        <v>1.54578333197394</v>
      </c>
      <c r="G19" s="9">
        <v>6.890128</v>
      </c>
      <c r="H19" s="9">
        <f t="shared" si="1"/>
        <v>1.54578332780709</v>
      </c>
      <c r="I19" s="16">
        <f t="shared" si="2"/>
        <v>-4.10000033923552e-9</v>
      </c>
    </row>
    <row r="20" ht="14.25" spans="1:9">
      <c r="A20" s="7"/>
      <c r="B20" s="7"/>
      <c r="C20" s="8"/>
      <c r="D20" s="7" t="s">
        <v>38</v>
      </c>
      <c r="E20" s="9">
        <v>0</v>
      </c>
      <c r="F20" s="9">
        <f t="shared" si="0"/>
        <v>0</v>
      </c>
      <c r="G20" s="9">
        <v>0</v>
      </c>
      <c r="H20" s="9">
        <f t="shared" si="1"/>
        <v>0</v>
      </c>
      <c r="I20" s="16">
        <f t="shared" si="2"/>
        <v>0</v>
      </c>
    </row>
    <row r="21" ht="14.25" spans="1:9">
      <c r="A21" s="7"/>
      <c r="B21" s="7"/>
      <c r="C21" s="8"/>
      <c r="D21" s="7" t="s">
        <v>39</v>
      </c>
      <c r="E21" s="9">
        <f>0</f>
        <v>0</v>
      </c>
      <c r="F21" s="9">
        <f t="shared" si="0"/>
        <v>0</v>
      </c>
      <c r="G21" s="9">
        <v>0</v>
      </c>
      <c r="H21" s="9">
        <f t="shared" si="1"/>
        <v>0</v>
      </c>
      <c r="I21" s="16">
        <f t="shared" si="2"/>
        <v>0</v>
      </c>
    </row>
    <row r="22" ht="14.25" spans="1:9">
      <c r="A22" s="7"/>
      <c r="B22" s="7"/>
      <c r="C22" s="8"/>
      <c r="D22" s="7" t="s">
        <v>40</v>
      </c>
      <c r="E22" s="9">
        <f>[1]Sheet1!$H$28</f>
        <v>68.9415059851</v>
      </c>
      <c r="F22" s="9">
        <f t="shared" si="0"/>
        <v>15.4668579117159</v>
      </c>
      <c r="G22" s="9">
        <v>68.941506</v>
      </c>
      <c r="H22" s="9">
        <f t="shared" si="1"/>
        <v>15.4668578825695</v>
      </c>
      <c r="I22" s="16">
        <f t="shared" si="2"/>
        <v>1.49000101146157e-8</v>
      </c>
    </row>
    <row r="23" ht="14.25" spans="1:9">
      <c r="A23" s="7"/>
      <c r="B23" s="7"/>
      <c r="C23" s="8"/>
      <c r="D23" s="7" t="s">
        <v>41</v>
      </c>
      <c r="E23" s="9">
        <f>0</f>
        <v>0</v>
      </c>
      <c r="F23" s="9">
        <f t="shared" si="0"/>
        <v>0</v>
      </c>
      <c r="G23" s="9">
        <v>0</v>
      </c>
      <c r="H23" s="9">
        <f t="shared" si="1"/>
        <v>0</v>
      </c>
      <c r="I23" s="16">
        <f t="shared" si="2"/>
        <v>0</v>
      </c>
    </row>
    <row r="24" ht="14.25" spans="1:9">
      <c r="A24" s="7"/>
      <c r="B24" s="7"/>
      <c r="C24" s="8" t="s">
        <v>42</v>
      </c>
      <c r="D24" s="7" t="s">
        <v>43</v>
      </c>
      <c r="E24" s="9">
        <f>[1]Sheet1!$H$29+[1]Sheet1!$H$32</f>
        <v>2.2584599821</v>
      </c>
      <c r="F24" s="9">
        <f t="shared" si="0"/>
        <v>0.506679962140464</v>
      </c>
      <c r="G24" s="9">
        <v>2.25846</v>
      </c>
      <c r="H24" s="9">
        <f t="shared" si="1"/>
        <v>0.50667996509197</v>
      </c>
      <c r="I24" s="16">
        <f t="shared" si="2"/>
        <v>1.7900000148785e-8</v>
      </c>
    </row>
    <row r="25" ht="28.5" spans="1:9">
      <c r="A25" s="7"/>
      <c r="B25" s="7"/>
      <c r="C25" s="8"/>
      <c r="D25" s="7" t="s">
        <v>44</v>
      </c>
      <c r="E25" s="9">
        <f>[1]Sheet1!$H$34</f>
        <v>7.239059</v>
      </c>
      <c r="F25" s="9">
        <f t="shared" si="0"/>
        <v>1.62406514577338</v>
      </c>
      <c r="G25" s="9">
        <v>7.239059</v>
      </c>
      <c r="H25" s="9">
        <f t="shared" si="1"/>
        <v>1.62406514236192</v>
      </c>
      <c r="I25" s="16">
        <f t="shared" si="2"/>
        <v>0</v>
      </c>
    </row>
    <row r="26" ht="14.25" spans="1:9">
      <c r="A26" s="7"/>
      <c r="B26" s="7"/>
      <c r="C26" s="5" t="s">
        <v>28</v>
      </c>
      <c r="D26" s="5"/>
      <c r="E26" s="9">
        <f>SUM(E14:E25)</f>
        <v>93.4890309713</v>
      </c>
      <c r="F26" s="9">
        <f t="shared" si="0"/>
        <v>20.9740349833613</v>
      </c>
      <c r="G26" s="9">
        <f>SUM(G14:G25)</f>
        <v>93.489031</v>
      </c>
      <c r="H26" s="9">
        <f t="shared" si="1"/>
        <v>20.9740349457427</v>
      </c>
      <c r="I26" s="16">
        <f t="shared" si="2"/>
        <v>2.87000005982918e-8</v>
      </c>
    </row>
    <row r="27" ht="14.25" spans="1:9">
      <c r="A27" s="7"/>
      <c r="B27" s="7" t="s">
        <v>45</v>
      </c>
      <c r="C27" s="8" t="s">
        <v>31</v>
      </c>
      <c r="D27" s="7" t="s">
        <v>61</v>
      </c>
      <c r="E27" s="9">
        <f>[1]Sheet1!$H$37</f>
        <v>6.5626580234</v>
      </c>
      <c r="F27" s="9">
        <f t="shared" si="0"/>
        <v>1.47231624433976</v>
      </c>
      <c r="G27" s="9">
        <v>1.101252</v>
      </c>
      <c r="H27" s="9">
        <f t="shared" si="1"/>
        <v>0.247063186825298</v>
      </c>
      <c r="I27" s="16">
        <f t="shared" si="2"/>
        <v>-5.4614060234</v>
      </c>
    </row>
    <row r="28" ht="14.25" spans="1:9">
      <c r="A28" s="7"/>
      <c r="B28" s="7"/>
      <c r="C28" s="8" t="s">
        <v>46</v>
      </c>
      <c r="D28" s="7" t="s">
        <v>33</v>
      </c>
      <c r="E28" s="9">
        <f>0</f>
        <v>0</v>
      </c>
      <c r="F28" s="9">
        <f t="shared" si="0"/>
        <v>0</v>
      </c>
      <c r="G28" s="9">
        <v>0</v>
      </c>
      <c r="H28" s="9">
        <f t="shared" si="1"/>
        <v>0</v>
      </c>
      <c r="I28" s="16">
        <f t="shared" si="2"/>
        <v>0</v>
      </c>
    </row>
    <row r="29" ht="14.25" spans="1:9">
      <c r="A29" s="7"/>
      <c r="B29" s="7"/>
      <c r="C29" s="8" t="s">
        <v>47</v>
      </c>
      <c r="D29" s="7" t="s">
        <v>36</v>
      </c>
      <c r="E29" s="9">
        <v>0</v>
      </c>
      <c r="F29" s="9">
        <f t="shared" si="0"/>
        <v>0</v>
      </c>
      <c r="G29" s="9">
        <v>21.891332</v>
      </c>
      <c r="H29" s="9">
        <f t="shared" si="1"/>
        <v>4.91126667444928</v>
      </c>
      <c r="I29" s="16">
        <f t="shared" si="2"/>
        <v>21.891332</v>
      </c>
    </row>
    <row r="30" ht="14.25" spans="1:9">
      <c r="A30" s="7"/>
      <c r="B30" s="7"/>
      <c r="C30" s="8">
        <v>1001</v>
      </c>
      <c r="D30" s="7" t="s">
        <v>40</v>
      </c>
      <c r="E30" s="9">
        <f>0</f>
        <v>0</v>
      </c>
      <c r="F30" s="9">
        <f t="shared" si="0"/>
        <v>0</v>
      </c>
      <c r="G30" s="9">
        <v>0</v>
      </c>
      <c r="H30" s="9">
        <f t="shared" si="1"/>
        <v>0</v>
      </c>
      <c r="I30" s="16">
        <f t="shared" si="2"/>
        <v>0</v>
      </c>
    </row>
    <row r="31" ht="14.25" spans="1:9">
      <c r="A31" s="7"/>
      <c r="B31" s="7"/>
      <c r="C31" s="8">
        <v>11</v>
      </c>
      <c r="D31" s="7" t="s">
        <v>41</v>
      </c>
      <c r="E31" s="9">
        <v>0</v>
      </c>
      <c r="F31" s="9">
        <f t="shared" si="0"/>
        <v>0</v>
      </c>
      <c r="G31" s="9">
        <v>0</v>
      </c>
      <c r="H31" s="9">
        <f t="shared" si="1"/>
        <v>0</v>
      </c>
      <c r="I31" s="16">
        <f t="shared" si="2"/>
        <v>0</v>
      </c>
    </row>
    <row r="32" ht="14.25" spans="1:9">
      <c r="A32" s="7"/>
      <c r="B32" s="7"/>
      <c r="C32" s="8">
        <v>120803</v>
      </c>
      <c r="D32" s="7" t="s">
        <v>38</v>
      </c>
      <c r="E32" s="9">
        <f>[1]Sheet1!$H$36</f>
        <v>0.13867</v>
      </c>
      <c r="F32" s="9">
        <f t="shared" si="0"/>
        <v>0.0311102746592333</v>
      </c>
      <c r="G32" s="9">
        <v>0.13867</v>
      </c>
      <c r="H32" s="9">
        <f t="shared" si="1"/>
        <v>0.0311102745938841</v>
      </c>
      <c r="I32" s="16">
        <f t="shared" si="2"/>
        <v>0</v>
      </c>
    </row>
    <row r="33" ht="14.25" spans="1:9">
      <c r="A33" s="7"/>
      <c r="B33" s="7"/>
      <c r="C33" s="8" t="s">
        <v>21</v>
      </c>
      <c r="D33" s="7" t="s">
        <v>22</v>
      </c>
      <c r="E33" s="9">
        <f>[1]Sheet1!$H$38</f>
        <v>0.4323380167</v>
      </c>
      <c r="F33" s="9">
        <f t="shared" si="0"/>
        <v>0.0969939745090156</v>
      </c>
      <c r="G33" s="9">
        <v>0.011405</v>
      </c>
      <c r="H33" s="9">
        <f t="shared" si="1"/>
        <v>0.00255868379421106</v>
      </c>
      <c r="I33" s="16">
        <f t="shared" si="2"/>
        <v>-0.4209330167</v>
      </c>
    </row>
    <row r="34" ht="14.25" spans="1:9">
      <c r="A34" s="7"/>
      <c r="B34" s="7"/>
      <c r="C34" s="8"/>
      <c r="D34" s="7" t="s">
        <v>39</v>
      </c>
      <c r="E34" s="9">
        <v>0</v>
      </c>
      <c r="F34" s="9">
        <f t="shared" si="0"/>
        <v>0</v>
      </c>
      <c r="G34" s="9">
        <v>0</v>
      </c>
      <c r="H34" s="9">
        <f t="shared" si="1"/>
        <v>0</v>
      </c>
      <c r="I34" s="16">
        <f t="shared" si="2"/>
        <v>0</v>
      </c>
    </row>
    <row r="35" ht="14.25" spans="1:9">
      <c r="A35" s="7"/>
      <c r="B35" s="7"/>
      <c r="C35" s="8" t="s">
        <v>42</v>
      </c>
      <c r="D35" s="7" t="s">
        <v>43</v>
      </c>
      <c r="E35" s="9">
        <v>0</v>
      </c>
      <c r="F35" s="9">
        <f t="shared" si="0"/>
        <v>0</v>
      </c>
      <c r="G35" s="9">
        <v>0</v>
      </c>
      <c r="H35" s="9">
        <f t="shared" si="1"/>
        <v>0</v>
      </c>
      <c r="I35" s="16">
        <f t="shared" si="2"/>
        <v>0</v>
      </c>
    </row>
    <row r="36" ht="14.25" spans="1:9">
      <c r="A36" s="7"/>
      <c r="B36" s="7"/>
      <c r="C36" s="8"/>
      <c r="D36" s="7" t="s">
        <v>48</v>
      </c>
      <c r="E36" s="9">
        <f>[1]Sheet1!$H$39</f>
        <v>8.5328669988</v>
      </c>
      <c r="F36" s="9">
        <f t="shared" si="0"/>
        <v>1.91432779954839</v>
      </c>
      <c r="G36" s="9">
        <v>1.460245</v>
      </c>
      <c r="H36" s="9">
        <f t="shared" si="1"/>
        <v>0.327602386416285</v>
      </c>
      <c r="I36" s="16">
        <f t="shared" si="2"/>
        <v>-7.0726219988</v>
      </c>
    </row>
    <row r="37" ht="14.25" spans="1:9">
      <c r="A37" s="7"/>
      <c r="B37" s="7"/>
      <c r="C37" s="5" t="s">
        <v>28</v>
      </c>
      <c r="D37" s="5"/>
      <c r="E37" s="9">
        <f>SUM(E27:E36)</f>
        <v>15.6665330389</v>
      </c>
      <c r="F37" s="9">
        <f t="shared" si="0"/>
        <v>3.51474829305641</v>
      </c>
      <c r="G37" s="9">
        <f>SUM(G27:G36)</f>
        <v>24.602904</v>
      </c>
      <c r="H37" s="9">
        <f t="shared" si="1"/>
        <v>5.51960120607896</v>
      </c>
      <c r="I37" s="16">
        <f t="shared" si="2"/>
        <v>8.9363709611</v>
      </c>
    </row>
    <row r="38" ht="14.25" spans="1:9">
      <c r="A38" s="7" t="s">
        <v>49</v>
      </c>
      <c r="B38" s="7"/>
      <c r="C38" s="8">
        <v>1201</v>
      </c>
      <c r="D38" s="7" t="s">
        <v>50</v>
      </c>
      <c r="E38" s="9">
        <f>0</f>
        <v>0</v>
      </c>
      <c r="F38" s="9">
        <f t="shared" si="0"/>
        <v>0</v>
      </c>
      <c r="G38" s="9">
        <v>0</v>
      </c>
      <c r="H38" s="9">
        <f t="shared" si="1"/>
        <v>0</v>
      </c>
      <c r="I38" s="16">
        <f t="shared" si="2"/>
        <v>0</v>
      </c>
    </row>
    <row r="39" ht="14.25" spans="1:9">
      <c r="A39" s="7"/>
      <c r="B39" s="7"/>
      <c r="C39" s="8">
        <v>1202</v>
      </c>
      <c r="D39" s="7" t="s">
        <v>51</v>
      </c>
      <c r="E39" s="9">
        <f>[1]Sheet1!$H$40</f>
        <v>2.019429</v>
      </c>
      <c r="F39" s="9">
        <f t="shared" si="0"/>
        <v>0.453053947103345</v>
      </c>
      <c r="G39" s="9">
        <v>2.019429</v>
      </c>
      <c r="H39" s="9">
        <f t="shared" si="1"/>
        <v>0.453053946151675</v>
      </c>
      <c r="I39" s="16">
        <f t="shared" si="2"/>
        <v>0</v>
      </c>
    </row>
    <row r="40" ht="14.25" spans="1:9">
      <c r="A40" s="7"/>
      <c r="B40" s="7"/>
      <c r="C40" s="8"/>
      <c r="D40" s="7" t="s">
        <v>52</v>
      </c>
      <c r="E40" s="9">
        <f>[1]Sheet1!$H$49</f>
        <v>0.305476</v>
      </c>
      <c r="F40" s="9">
        <f t="shared" si="0"/>
        <v>0.0685327919651255</v>
      </c>
      <c r="G40" s="9">
        <v>0.305476</v>
      </c>
      <c r="H40" s="9">
        <f t="shared" si="1"/>
        <v>0.0685327918211678</v>
      </c>
      <c r="I40" s="16">
        <f t="shared" si="2"/>
        <v>0</v>
      </c>
    </row>
    <row r="41" ht="14.25" spans="1:9">
      <c r="A41" s="7"/>
      <c r="B41" s="7"/>
      <c r="C41" s="5" t="s">
        <v>28</v>
      </c>
      <c r="D41" s="5"/>
      <c r="E41" s="9">
        <f>SUM(E38:E40)</f>
        <v>2.324905</v>
      </c>
      <c r="F41" s="9">
        <f t="shared" si="0"/>
        <v>0.52158673906847</v>
      </c>
      <c r="G41" s="9">
        <f>SUM(G38:G40)</f>
        <v>2.324905</v>
      </c>
      <c r="H41" s="9">
        <f t="shared" si="1"/>
        <v>0.521586737972843</v>
      </c>
      <c r="I41" s="16">
        <f t="shared" si="2"/>
        <v>0</v>
      </c>
    </row>
    <row r="42" ht="14.25" spans="1:9">
      <c r="A42" s="10" t="s">
        <v>53</v>
      </c>
      <c r="B42" s="10"/>
      <c r="C42" s="5"/>
      <c r="D42" s="7" t="s">
        <v>54</v>
      </c>
      <c r="E42" s="9">
        <f>0</f>
        <v>0</v>
      </c>
      <c r="F42" s="9">
        <f t="shared" si="0"/>
        <v>0</v>
      </c>
      <c r="G42" s="9">
        <v>0</v>
      </c>
      <c r="H42" s="9">
        <f t="shared" si="1"/>
        <v>0</v>
      </c>
      <c r="I42" s="16">
        <f t="shared" si="2"/>
        <v>0</v>
      </c>
    </row>
    <row r="43" ht="14.25" spans="1:9">
      <c r="A43" s="11"/>
      <c r="B43" s="11"/>
      <c r="C43" s="8">
        <v>15</v>
      </c>
      <c r="D43" s="7" t="s">
        <v>55</v>
      </c>
      <c r="E43" s="9">
        <f>[1]Sheet1!$H$25</f>
        <v>0.329008</v>
      </c>
      <c r="F43" s="9">
        <f t="shared" si="0"/>
        <v>0.0738121384948801</v>
      </c>
      <c r="G43" s="9">
        <v>0.329008</v>
      </c>
      <c r="H43" s="9">
        <f t="shared" si="1"/>
        <v>0.0738121383398328</v>
      </c>
      <c r="I43" s="16">
        <f t="shared" si="2"/>
        <v>0</v>
      </c>
    </row>
    <row r="44" ht="14.25" spans="1:9">
      <c r="A44" s="12"/>
      <c r="B44" s="12"/>
      <c r="C44" s="5" t="s">
        <v>28</v>
      </c>
      <c r="D44" s="5"/>
      <c r="E44" s="9">
        <f>SUM(E42:E43)</f>
        <v>0.329008</v>
      </c>
      <c r="F44" s="9">
        <f t="shared" si="0"/>
        <v>0.0738121384948801</v>
      </c>
      <c r="G44" s="9">
        <f>SUM(G42:G43)</f>
        <v>0.329008</v>
      </c>
      <c r="H44" s="9">
        <f t="shared" si="1"/>
        <v>0.0738121383398328</v>
      </c>
      <c r="I44" s="16">
        <f t="shared" si="2"/>
        <v>0</v>
      </c>
    </row>
    <row r="45" ht="14.25" spans="1:9">
      <c r="A45" s="7" t="s">
        <v>56</v>
      </c>
      <c r="B45" s="7"/>
      <c r="C45" s="8">
        <v>1705</v>
      </c>
      <c r="D45" s="7"/>
      <c r="E45" s="9">
        <f>[1]Sheet1!$H$45+[1]Sheet1!$H$44</f>
        <v>3.947692</v>
      </c>
      <c r="F45" s="9">
        <f t="shared" si="0"/>
        <v>0.885655025528651</v>
      </c>
      <c r="G45" s="9">
        <v>3.14476</v>
      </c>
      <c r="H45" s="9">
        <f t="shared" si="1"/>
        <v>0.705519197604838</v>
      </c>
      <c r="I45" s="16">
        <f t="shared" si="2"/>
        <v>-0.802932</v>
      </c>
    </row>
    <row r="46" ht="14.25" spans="1:9">
      <c r="A46" s="7" t="s">
        <v>57</v>
      </c>
      <c r="B46" s="7"/>
      <c r="C46" s="8">
        <v>2302</v>
      </c>
      <c r="D46" s="7" t="s">
        <v>58</v>
      </c>
      <c r="E46" s="9">
        <f>([1]Sheet1!$F$50+[1]Sheet1!$F$43)/10000</f>
        <v>5.1440297497</v>
      </c>
      <c r="F46" s="9">
        <f t="shared" si="0"/>
        <v>1.15405046778996</v>
      </c>
      <c r="G46" s="9">
        <v>5.378281</v>
      </c>
      <c r="H46" s="9">
        <f t="shared" si="1"/>
        <v>1.20660415917696</v>
      </c>
      <c r="I46" s="16">
        <f t="shared" si="2"/>
        <v>0.2342512503</v>
      </c>
    </row>
    <row r="47" spans="1:9">
      <c r="A47" s="13" t="s">
        <v>59</v>
      </c>
      <c r="B47" s="13"/>
      <c r="C47" s="13"/>
      <c r="D47" s="13"/>
      <c r="E47" s="9">
        <v>445.7369840637</v>
      </c>
      <c r="F47" s="9">
        <f t="shared" si="0"/>
        <v>100</v>
      </c>
      <c r="G47" s="9">
        <f>G4+G5+G6+G7+G8+G13+G26+G37+G41+G44+G45+G46</f>
        <v>445.736985</v>
      </c>
      <c r="H47" s="9">
        <f t="shared" si="1"/>
        <v>100</v>
      </c>
      <c r="I47" s="16">
        <f t="shared" si="2"/>
        <v>9.36300068588025e-7</v>
      </c>
    </row>
    <row r="64" spans="4:4">
      <c r="D64">
        <v>20679568.411996</v>
      </c>
    </row>
    <row r="65" spans="4:4">
      <c r="D65">
        <v>20679568.28</v>
      </c>
    </row>
    <row r="66" spans="4:4">
      <c r="D66">
        <f>D64-D65</f>
        <v>0.131995998322964</v>
      </c>
    </row>
  </sheetData>
  <mergeCells count="21">
    <mergeCell ref="A1:I1"/>
    <mergeCell ref="C2:D2"/>
    <mergeCell ref="E2:F2"/>
    <mergeCell ref="G2:H2"/>
    <mergeCell ref="C13:D13"/>
    <mergeCell ref="C26:D26"/>
    <mergeCell ref="C37:D37"/>
    <mergeCell ref="C41:D41"/>
    <mergeCell ref="C44:D44"/>
    <mergeCell ref="A47:D47"/>
    <mergeCell ref="A9:A13"/>
    <mergeCell ref="A14:A37"/>
    <mergeCell ref="A38:A41"/>
    <mergeCell ref="A42:A44"/>
    <mergeCell ref="B9:B13"/>
    <mergeCell ref="B14:B26"/>
    <mergeCell ref="B27:B37"/>
    <mergeCell ref="B38:B41"/>
    <mergeCell ref="B42:B44"/>
    <mergeCell ref="I2:I3"/>
    <mergeCell ref="A2:B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zoomScale="85" zoomScaleNormal="85" workbookViewId="0">
      <selection activeCell="K36" sqref="K36"/>
    </sheetView>
  </sheetViews>
  <sheetFormatPr defaultColWidth="9" defaultRowHeight="13.5"/>
  <cols>
    <col min="3" max="3" width="17.4416666666667" hidden="1" customWidth="1"/>
    <col min="4" max="4" width="39.1083333333333" customWidth="1"/>
    <col min="5" max="5" width="10.375"/>
    <col min="7" max="7" width="9.33333333333333" customWidth="1"/>
    <col min="8" max="8" width="9" customWidth="1"/>
    <col min="9" max="9" width="11" style="1" customWidth="1"/>
    <col min="10" max="11" width="12.625"/>
  </cols>
  <sheetData>
    <row r="1" ht="14.25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14.25" spans="1:9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  <c r="H2" s="4"/>
      <c r="I2" s="15" t="s">
        <v>5</v>
      </c>
    </row>
    <row r="3" ht="14.25" spans="1:9">
      <c r="A3" s="3"/>
      <c r="B3" s="3"/>
      <c r="C3" s="5" t="s">
        <v>6</v>
      </c>
      <c r="D3" s="3" t="s">
        <v>7</v>
      </c>
      <c r="E3" s="6" t="s">
        <v>8</v>
      </c>
      <c r="F3" s="6" t="s">
        <v>9</v>
      </c>
      <c r="G3" s="6" t="s">
        <v>8</v>
      </c>
      <c r="H3" s="6" t="s">
        <v>9</v>
      </c>
      <c r="I3" s="15"/>
    </row>
    <row r="4" ht="14.25" spans="1:9">
      <c r="A4" s="7" t="s">
        <v>10</v>
      </c>
      <c r="B4" s="7"/>
      <c r="C4" s="8" t="s">
        <v>11</v>
      </c>
      <c r="D4" s="7" t="s">
        <v>10</v>
      </c>
      <c r="E4" s="9">
        <f>[1]Sheet1!$H$73+[1]Sheet1!$H$66</f>
        <v>79.0423582844</v>
      </c>
      <c r="F4" s="9">
        <f>E4/E$47*100</f>
        <v>33.2637595297561</v>
      </c>
      <c r="G4" s="9">
        <v>82.522373</v>
      </c>
      <c r="H4" s="9">
        <f>G4/G$47*100</f>
        <v>34.729230516231</v>
      </c>
      <c r="I4" s="16">
        <f>G4-E4</f>
        <v>3.48001471560001</v>
      </c>
    </row>
    <row r="5" ht="14.25" spans="1:9">
      <c r="A5" s="7" t="s">
        <v>12</v>
      </c>
      <c r="B5" s="7"/>
      <c r="C5" s="8" t="s">
        <v>13</v>
      </c>
      <c r="D5" s="7" t="s">
        <v>12</v>
      </c>
      <c r="E5" s="9">
        <f>[1]Sheet1!$H$65+[1]Sheet1!$H$70</f>
        <v>9.1204960199</v>
      </c>
      <c r="F5" s="9">
        <f t="shared" ref="F5:F47" si="0">E5/E$47*100</f>
        <v>3.83822032873135</v>
      </c>
      <c r="G5" s="9">
        <v>8.90835</v>
      </c>
      <c r="H5" s="9">
        <f t="shared" ref="H5:H47" si="1">G5/G$47*100</f>
        <v>3.7490456154147</v>
      </c>
      <c r="I5" s="16">
        <f t="shared" ref="I5:I47" si="2">G5-E5</f>
        <v>-0.212146019899999</v>
      </c>
    </row>
    <row r="6" ht="14.25" spans="1:9">
      <c r="A6" s="7" t="s">
        <v>14</v>
      </c>
      <c r="B6" s="7"/>
      <c r="C6" s="8" t="s">
        <v>15</v>
      </c>
      <c r="D6" s="7" t="s">
        <v>14</v>
      </c>
      <c r="E6" s="9">
        <f>[1]Sheet1!$H$64+[1]Sheet1!$H$71+[1]Sheet1!$H$76</f>
        <v>87.8747300112</v>
      </c>
      <c r="F6" s="9">
        <f t="shared" si="0"/>
        <v>36.9807271857638</v>
      </c>
      <c r="G6" s="9">
        <v>79.03047</v>
      </c>
      <c r="H6" s="9">
        <f t="shared" si="1"/>
        <v>33.2596762630187</v>
      </c>
      <c r="I6" s="16">
        <f t="shared" si="2"/>
        <v>-8.84426001120001</v>
      </c>
    </row>
    <row r="7" ht="14.25" spans="1:9">
      <c r="A7" s="7" t="s">
        <v>16</v>
      </c>
      <c r="B7" s="7"/>
      <c r="C7" s="8" t="s">
        <v>17</v>
      </c>
      <c r="D7" s="7" t="s">
        <v>16</v>
      </c>
      <c r="E7" s="9">
        <f>[1]Sheet1!$H$69</f>
        <v>2.239789</v>
      </c>
      <c r="F7" s="9">
        <f t="shared" si="0"/>
        <v>0.942580716346074</v>
      </c>
      <c r="G7" s="9">
        <v>2.239789</v>
      </c>
      <c r="H7" s="9">
        <f t="shared" si="1"/>
        <v>0.942606782390012</v>
      </c>
      <c r="I7" s="16">
        <f t="shared" si="2"/>
        <v>0</v>
      </c>
    </row>
    <row r="8" ht="14.25" spans="1:9">
      <c r="A8" s="7" t="s">
        <v>18</v>
      </c>
      <c r="B8" s="7"/>
      <c r="C8" s="8" t="s">
        <v>19</v>
      </c>
      <c r="D8" s="7" t="s">
        <v>18</v>
      </c>
      <c r="E8" s="9">
        <v>0</v>
      </c>
      <c r="F8" s="9">
        <f t="shared" si="0"/>
        <v>0</v>
      </c>
      <c r="G8" s="9">
        <v>0</v>
      </c>
      <c r="H8" s="9">
        <f t="shared" si="1"/>
        <v>0</v>
      </c>
      <c r="I8" s="16">
        <f t="shared" si="2"/>
        <v>0</v>
      </c>
    </row>
    <row r="9" ht="14.25" spans="1:9">
      <c r="A9" s="7" t="s">
        <v>20</v>
      </c>
      <c r="B9" s="7"/>
      <c r="C9" s="8" t="s">
        <v>21</v>
      </c>
      <c r="D9" s="7" t="s">
        <v>22</v>
      </c>
      <c r="E9" s="9">
        <v>4.7457569992</v>
      </c>
      <c r="F9" s="9">
        <f t="shared" si="0"/>
        <v>1.99717876635269</v>
      </c>
      <c r="G9" s="9">
        <v>4.734463</v>
      </c>
      <c r="H9" s="9">
        <f t="shared" si="1"/>
        <v>1.99248095904327</v>
      </c>
      <c r="I9" s="16">
        <f t="shared" si="2"/>
        <v>-0.0112939992000003</v>
      </c>
    </row>
    <row r="10" ht="14.25" spans="1:9">
      <c r="A10" s="7"/>
      <c r="B10" s="7"/>
      <c r="C10" s="8" t="s">
        <v>23</v>
      </c>
      <c r="D10" s="7" t="s">
        <v>24</v>
      </c>
      <c r="E10" s="9">
        <f>[1]Sheet1!$H$75</f>
        <v>0.989999</v>
      </c>
      <c r="F10" s="9">
        <f t="shared" si="0"/>
        <v>0.416625836898876</v>
      </c>
      <c r="G10" s="9">
        <v>0.862249</v>
      </c>
      <c r="H10" s="9">
        <f t="shared" si="1"/>
        <v>0.362874250882117</v>
      </c>
      <c r="I10" s="16">
        <f t="shared" si="2"/>
        <v>-0.12775</v>
      </c>
    </row>
    <row r="11" ht="14.25" spans="1:9">
      <c r="A11" s="7"/>
      <c r="B11" s="7"/>
      <c r="C11" s="8" t="s">
        <v>25</v>
      </c>
      <c r="D11" s="7" t="s">
        <v>26</v>
      </c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16">
        <f t="shared" si="2"/>
        <v>0</v>
      </c>
    </row>
    <row r="12" ht="14.25" spans="1:9">
      <c r="A12" s="7"/>
      <c r="B12" s="7"/>
      <c r="C12" s="8"/>
      <c r="D12" s="7" t="s">
        <v>27</v>
      </c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16">
        <f t="shared" si="2"/>
        <v>0</v>
      </c>
    </row>
    <row r="13" ht="14.25" spans="1:9">
      <c r="A13" s="7"/>
      <c r="B13" s="7"/>
      <c r="C13" s="5" t="s">
        <v>28</v>
      </c>
      <c r="D13" s="5"/>
      <c r="E13" s="9">
        <f>SUM(E9:E12)</f>
        <v>5.7357559992</v>
      </c>
      <c r="F13" s="9">
        <f t="shared" si="0"/>
        <v>2.41380460325157</v>
      </c>
      <c r="G13" s="9">
        <f>SUM(G9:G12)</f>
        <v>5.596712</v>
      </c>
      <c r="H13" s="9">
        <f t="shared" si="1"/>
        <v>2.35535520992539</v>
      </c>
      <c r="I13" s="16">
        <f t="shared" si="2"/>
        <v>-0.1390439992</v>
      </c>
    </row>
    <row r="14" ht="14.25" spans="1:9">
      <c r="A14" s="7" t="s">
        <v>29</v>
      </c>
      <c r="B14" s="7" t="s">
        <v>30</v>
      </c>
      <c r="C14" s="8" t="s">
        <v>31</v>
      </c>
      <c r="D14" s="7" t="s">
        <v>32</v>
      </c>
      <c r="E14" s="9">
        <v>0</v>
      </c>
      <c r="F14" s="9">
        <f t="shared" si="0"/>
        <v>0</v>
      </c>
      <c r="G14" s="9">
        <v>0</v>
      </c>
      <c r="H14" s="9">
        <f t="shared" si="1"/>
        <v>0</v>
      </c>
      <c r="I14" s="16">
        <f t="shared" si="2"/>
        <v>0</v>
      </c>
    </row>
    <row r="15" ht="14.25" spans="1:9">
      <c r="A15" s="7"/>
      <c r="B15" s="7"/>
      <c r="C15" s="8"/>
      <c r="D15" s="7" t="s">
        <v>33</v>
      </c>
      <c r="E15" s="9">
        <v>0</v>
      </c>
      <c r="F15" s="9">
        <f t="shared" si="0"/>
        <v>0</v>
      </c>
      <c r="G15" s="9">
        <v>0</v>
      </c>
      <c r="H15" s="9">
        <f t="shared" si="1"/>
        <v>0</v>
      </c>
      <c r="I15" s="16">
        <f t="shared" si="2"/>
        <v>0</v>
      </c>
    </row>
    <row r="16" ht="14.25" spans="1:9">
      <c r="A16" s="7"/>
      <c r="B16" s="7"/>
      <c r="C16" s="8"/>
      <c r="D16" s="7" t="s">
        <v>34</v>
      </c>
      <c r="E16" s="9">
        <v>0</v>
      </c>
      <c r="F16" s="9">
        <f t="shared" si="0"/>
        <v>0</v>
      </c>
      <c r="G16" s="9">
        <v>0</v>
      </c>
      <c r="H16" s="9">
        <f t="shared" si="1"/>
        <v>0</v>
      </c>
      <c r="I16" s="16">
        <f t="shared" si="2"/>
        <v>0</v>
      </c>
    </row>
    <row r="17" ht="14.25" spans="1:9">
      <c r="A17" s="7"/>
      <c r="B17" s="7"/>
      <c r="C17" s="8"/>
      <c r="D17" s="7" t="s">
        <v>35</v>
      </c>
      <c r="E17" s="9">
        <v>0</v>
      </c>
      <c r="F17" s="9">
        <f t="shared" si="0"/>
        <v>0</v>
      </c>
      <c r="G17" s="9">
        <v>0</v>
      </c>
      <c r="H17" s="9">
        <f t="shared" si="1"/>
        <v>0</v>
      </c>
      <c r="I17" s="16">
        <f t="shared" si="2"/>
        <v>0</v>
      </c>
    </row>
    <row r="18" ht="14.25" spans="1:9">
      <c r="A18" s="7"/>
      <c r="B18" s="7"/>
      <c r="C18" s="8"/>
      <c r="D18" s="7" t="s">
        <v>36</v>
      </c>
      <c r="E18" s="9">
        <v>0</v>
      </c>
      <c r="F18" s="9">
        <f t="shared" si="0"/>
        <v>0</v>
      </c>
      <c r="G18" s="9">
        <v>0</v>
      </c>
      <c r="H18" s="9">
        <f t="shared" si="1"/>
        <v>0</v>
      </c>
      <c r="I18" s="16">
        <f t="shared" si="2"/>
        <v>0</v>
      </c>
    </row>
    <row r="19" ht="14.25" spans="1:9">
      <c r="A19" s="7"/>
      <c r="B19" s="7"/>
      <c r="C19" s="8"/>
      <c r="D19" s="7" t="s">
        <v>37</v>
      </c>
      <c r="E19" s="9">
        <v>0</v>
      </c>
      <c r="F19" s="9">
        <f t="shared" si="0"/>
        <v>0</v>
      </c>
      <c r="G19" s="9">
        <v>0</v>
      </c>
      <c r="H19" s="9">
        <f t="shared" si="1"/>
        <v>0</v>
      </c>
      <c r="I19" s="16">
        <f t="shared" si="2"/>
        <v>0</v>
      </c>
    </row>
    <row r="20" ht="14.25" spans="1:9">
      <c r="A20" s="7"/>
      <c r="B20" s="7"/>
      <c r="C20" s="8"/>
      <c r="D20" s="7" t="s">
        <v>38</v>
      </c>
      <c r="E20" s="9">
        <v>0</v>
      </c>
      <c r="F20" s="9">
        <f t="shared" si="0"/>
        <v>0</v>
      </c>
      <c r="G20" s="9">
        <v>0</v>
      </c>
      <c r="H20" s="9">
        <f t="shared" si="1"/>
        <v>0</v>
      </c>
      <c r="I20" s="16">
        <f t="shared" si="2"/>
        <v>0</v>
      </c>
    </row>
    <row r="21" ht="14.25" spans="1:9">
      <c r="A21" s="7"/>
      <c r="B21" s="7"/>
      <c r="C21" s="8"/>
      <c r="D21" s="7" t="s">
        <v>39</v>
      </c>
      <c r="E21" s="9">
        <f>[1]Sheet1!$H$53</f>
        <v>0.261146</v>
      </c>
      <c r="F21" s="9">
        <f t="shared" si="0"/>
        <v>0.109899273436432</v>
      </c>
      <c r="G21" s="9">
        <v>0.261146</v>
      </c>
      <c r="H21" s="9">
        <f t="shared" si="1"/>
        <v>0.10990231258124</v>
      </c>
      <c r="I21" s="16">
        <f t="shared" si="2"/>
        <v>0</v>
      </c>
    </row>
    <row r="22" ht="14.25" spans="1:9">
      <c r="A22" s="7"/>
      <c r="B22" s="7"/>
      <c r="C22" s="8"/>
      <c r="D22" s="7" t="s">
        <v>40</v>
      </c>
      <c r="E22" s="9">
        <f>0</f>
        <v>0</v>
      </c>
      <c r="F22" s="9">
        <f t="shared" si="0"/>
        <v>0</v>
      </c>
      <c r="G22" s="9">
        <v>0</v>
      </c>
      <c r="H22" s="9">
        <f t="shared" si="1"/>
        <v>0</v>
      </c>
      <c r="I22" s="16">
        <f t="shared" si="2"/>
        <v>0</v>
      </c>
    </row>
    <row r="23" ht="14.25" spans="1:9">
      <c r="A23" s="7"/>
      <c r="B23" s="7"/>
      <c r="C23" s="8"/>
      <c r="D23" s="7" t="s">
        <v>41</v>
      </c>
      <c r="E23" s="9">
        <v>0</v>
      </c>
      <c r="F23" s="9">
        <f t="shared" si="0"/>
        <v>0</v>
      </c>
      <c r="G23" s="9">
        <v>0</v>
      </c>
      <c r="H23" s="9">
        <f t="shared" si="1"/>
        <v>0</v>
      </c>
      <c r="I23" s="16">
        <f t="shared" si="2"/>
        <v>0</v>
      </c>
    </row>
    <row r="24" ht="14.25" spans="1:9">
      <c r="A24" s="7"/>
      <c r="B24" s="7"/>
      <c r="C24" s="8" t="s">
        <v>42</v>
      </c>
      <c r="D24" s="7" t="s">
        <v>43</v>
      </c>
      <c r="E24" s="9">
        <v>0</v>
      </c>
      <c r="F24" s="9">
        <f t="shared" si="0"/>
        <v>0</v>
      </c>
      <c r="G24" s="9">
        <v>0</v>
      </c>
      <c r="H24" s="9">
        <f t="shared" si="1"/>
        <v>0</v>
      </c>
      <c r="I24" s="16">
        <f t="shared" si="2"/>
        <v>0</v>
      </c>
    </row>
    <row r="25" ht="28.5" spans="1:9">
      <c r="A25" s="7"/>
      <c r="B25" s="7"/>
      <c r="C25" s="8"/>
      <c r="D25" s="7" t="s">
        <v>44</v>
      </c>
      <c r="E25" s="9">
        <v>0</v>
      </c>
      <c r="F25" s="9">
        <f t="shared" si="0"/>
        <v>0</v>
      </c>
      <c r="G25" s="9">
        <v>0</v>
      </c>
      <c r="H25" s="9">
        <f t="shared" si="1"/>
        <v>0</v>
      </c>
      <c r="I25" s="16">
        <f t="shared" si="2"/>
        <v>0</v>
      </c>
    </row>
    <row r="26" ht="14.25" spans="1:9">
      <c r="A26" s="7"/>
      <c r="B26" s="7"/>
      <c r="C26" s="5" t="s">
        <v>28</v>
      </c>
      <c r="D26" s="5"/>
      <c r="E26" s="9">
        <f>SUM(E14:E25)</f>
        <v>0.261146</v>
      </c>
      <c r="F26" s="9">
        <f t="shared" si="0"/>
        <v>0.109899273436432</v>
      </c>
      <c r="G26" s="9">
        <f>SUM(G14:G25)</f>
        <v>0.261146</v>
      </c>
      <c r="H26" s="9">
        <f t="shared" si="1"/>
        <v>0.10990231258124</v>
      </c>
      <c r="I26" s="16">
        <f t="shared" si="2"/>
        <v>0</v>
      </c>
    </row>
    <row r="27" ht="14.25" spans="1:9">
      <c r="A27" s="7"/>
      <c r="B27" s="7" t="s">
        <v>45</v>
      </c>
      <c r="C27" s="8" t="s">
        <v>31</v>
      </c>
      <c r="D27" s="7" t="s">
        <v>32</v>
      </c>
      <c r="E27" s="9">
        <f>[1]Sheet1!$H$58</f>
        <v>11.2641779938</v>
      </c>
      <c r="F27" s="9">
        <f t="shared" si="0"/>
        <v>4.740355882829</v>
      </c>
      <c r="G27" s="9">
        <v>11.591423</v>
      </c>
      <c r="H27" s="9">
        <f t="shared" si="1"/>
        <v>4.87820680311921</v>
      </c>
      <c r="I27" s="16">
        <f t="shared" si="2"/>
        <v>0.327245006199998</v>
      </c>
    </row>
    <row r="28" ht="14.25" spans="1:9">
      <c r="A28" s="7"/>
      <c r="B28" s="7"/>
      <c r="C28" s="8" t="s">
        <v>46</v>
      </c>
      <c r="D28" s="7" t="s">
        <v>33</v>
      </c>
      <c r="E28" s="9">
        <f>[1]Sheet1!$H$57</f>
        <v>0.145071</v>
      </c>
      <c r="F28" s="9">
        <f t="shared" si="0"/>
        <v>0.0610508968036906</v>
      </c>
      <c r="G28" s="9">
        <v>0.145071</v>
      </c>
      <c r="H28" s="9">
        <f t="shared" si="1"/>
        <v>0.0610525850998025</v>
      </c>
      <c r="I28" s="16">
        <f t="shared" si="2"/>
        <v>0</v>
      </c>
    </row>
    <row r="29" ht="14.25" spans="1:9">
      <c r="A29" s="7"/>
      <c r="B29" s="7"/>
      <c r="C29" s="8" t="s">
        <v>47</v>
      </c>
      <c r="D29" s="7" t="s">
        <v>36</v>
      </c>
      <c r="E29" s="9">
        <f>[1]Sheet1!$H$59</f>
        <v>1.138022</v>
      </c>
      <c r="F29" s="9">
        <f t="shared" si="0"/>
        <v>0.478919037452899</v>
      </c>
      <c r="G29" s="9">
        <v>11.504431</v>
      </c>
      <c r="H29" s="9">
        <f t="shared" si="1"/>
        <v>4.84159654687915</v>
      </c>
      <c r="I29" s="16">
        <f t="shared" si="2"/>
        <v>10.366409</v>
      </c>
    </row>
    <row r="30" ht="14.25" spans="1:9">
      <c r="A30" s="7"/>
      <c r="B30" s="7"/>
      <c r="C30" s="8">
        <v>1001</v>
      </c>
      <c r="D30" s="7" t="s">
        <v>40</v>
      </c>
      <c r="E30" s="9">
        <f>[1]Sheet1!$H$55</f>
        <v>0.897694</v>
      </c>
      <c r="F30" s="9">
        <f t="shared" si="0"/>
        <v>0.377780698797776</v>
      </c>
      <c r="G30" s="9">
        <v>0.897694</v>
      </c>
      <c r="H30" s="9">
        <f t="shared" si="1"/>
        <v>0.377791145911878</v>
      </c>
      <c r="I30" s="16">
        <f t="shared" si="2"/>
        <v>0</v>
      </c>
    </row>
    <row r="31" ht="14.25" spans="1:9">
      <c r="A31" s="7"/>
      <c r="B31" s="7"/>
      <c r="C31" s="8">
        <v>11</v>
      </c>
      <c r="D31" s="7" t="s">
        <v>41</v>
      </c>
      <c r="E31" s="9">
        <f>0</f>
        <v>0</v>
      </c>
      <c r="F31" s="9">
        <f t="shared" si="0"/>
        <v>0</v>
      </c>
      <c r="G31" s="9">
        <v>0</v>
      </c>
      <c r="H31" s="9">
        <f t="shared" si="1"/>
        <v>0</v>
      </c>
      <c r="I31" s="16">
        <f t="shared" si="2"/>
        <v>0</v>
      </c>
    </row>
    <row r="32" ht="14.25" spans="1:9">
      <c r="A32" s="7"/>
      <c r="B32" s="7"/>
      <c r="C32" s="8">
        <v>120803</v>
      </c>
      <c r="D32" s="7" t="s">
        <v>38</v>
      </c>
      <c r="E32" s="9">
        <f>0</f>
        <v>0</v>
      </c>
      <c r="F32" s="9">
        <f t="shared" si="0"/>
        <v>0</v>
      </c>
      <c r="G32" s="9">
        <v>0</v>
      </c>
      <c r="H32" s="9">
        <f t="shared" si="1"/>
        <v>0</v>
      </c>
      <c r="I32" s="16">
        <f t="shared" si="2"/>
        <v>0</v>
      </c>
    </row>
    <row r="33" ht="14.25" spans="1:9">
      <c r="A33" s="7"/>
      <c r="B33" s="7"/>
      <c r="C33" s="8" t="s">
        <v>21</v>
      </c>
      <c r="D33" s="7" t="s">
        <v>22</v>
      </c>
      <c r="E33" s="9">
        <f>[1]Sheet1!$H$60</f>
        <v>0.445712</v>
      </c>
      <c r="F33" s="9">
        <f t="shared" si="0"/>
        <v>0.187571032916066</v>
      </c>
      <c r="G33" s="9">
        <v>0.184337</v>
      </c>
      <c r="H33" s="9">
        <f t="shared" si="1"/>
        <v>0.077577533618313</v>
      </c>
      <c r="I33" s="16">
        <f t="shared" si="2"/>
        <v>-0.261375</v>
      </c>
    </row>
    <row r="34" ht="14.25" spans="1:9">
      <c r="A34" s="7"/>
      <c r="B34" s="7"/>
      <c r="C34" s="8"/>
      <c r="D34" s="7" t="s">
        <v>39</v>
      </c>
      <c r="E34" s="9">
        <f>0</f>
        <v>0</v>
      </c>
      <c r="F34" s="9">
        <f t="shared" si="0"/>
        <v>0</v>
      </c>
      <c r="G34" s="9">
        <v>0</v>
      </c>
      <c r="H34" s="9">
        <f t="shared" si="1"/>
        <v>0</v>
      </c>
      <c r="I34" s="16">
        <f t="shared" si="2"/>
        <v>0</v>
      </c>
    </row>
    <row r="35" ht="14.25" spans="1:9">
      <c r="A35" s="7"/>
      <c r="B35" s="7"/>
      <c r="C35" s="8" t="s">
        <v>42</v>
      </c>
      <c r="D35" s="7" t="s">
        <v>43</v>
      </c>
      <c r="E35" s="9">
        <f>[1]Sheet1!$H$56</f>
        <v>0.042879</v>
      </c>
      <c r="F35" s="9">
        <f t="shared" si="0"/>
        <v>0.0180449669751049</v>
      </c>
      <c r="G35" s="9">
        <v>0.090525</v>
      </c>
      <c r="H35" s="9">
        <f t="shared" si="1"/>
        <v>0.0380971060112608</v>
      </c>
      <c r="I35" s="16">
        <f t="shared" si="2"/>
        <v>0.047646</v>
      </c>
    </row>
    <row r="36" ht="14.25" spans="1:9">
      <c r="A36" s="7"/>
      <c r="B36" s="7"/>
      <c r="C36" s="8"/>
      <c r="D36" s="7" t="s">
        <v>48</v>
      </c>
      <c r="E36" s="9">
        <f>[1]Sheet1!$H$61</f>
        <v>10.2498130141</v>
      </c>
      <c r="F36" s="9">
        <f t="shared" si="0"/>
        <v>4.31347599851758</v>
      </c>
      <c r="G36" s="9">
        <v>5.496163</v>
      </c>
      <c r="H36" s="9">
        <f t="shared" si="1"/>
        <v>2.31303954118939</v>
      </c>
      <c r="I36" s="16">
        <f t="shared" si="2"/>
        <v>-4.7536500141</v>
      </c>
    </row>
    <row r="37" ht="14.25" spans="1:9">
      <c r="A37" s="7"/>
      <c r="B37" s="7"/>
      <c r="C37" s="5" t="s">
        <v>28</v>
      </c>
      <c r="D37" s="5"/>
      <c r="E37" s="9">
        <f>SUM(E27:E36)</f>
        <v>24.1833690079</v>
      </c>
      <c r="F37" s="9">
        <f t="shared" si="0"/>
        <v>10.1771985142921</v>
      </c>
      <c r="G37" s="9">
        <f>SUM(G27:G36)</f>
        <v>29.909644</v>
      </c>
      <c r="H37" s="9">
        <f t="shared" si="1"/>
        <v>12.587361261829</v>
      </c>
      <c r="I37" s="16">
        <f t="shared" si="2"/>
        <v>5.7262749921</v>
      </c>
    </row>
    <row r="38" ht="14.25" spans="1:9">
      <c r="A38" s="7" t="s">
        <v>49</v>
      </c>
      <c r="B38" s="7"/>
      <c r="C38" s="8">
        <v>1201</v>
      </c>
      <c r="D38" s="7" t="s">
        <v>50</v>
      </c>
      <c r="E38" s="9">
        <f>[1]Sheet1!$H$74</f>
        <v>3.299256</v>
      </c>
      <c r="F38" s="9">
        <f t="shared" si="0"/>
        <v>1.38844109149973</v>
      </c>
      <c r="G38" s="9">
        <v>3.299256</v>
      </c>
      <c r="H38" s="9">
        <f t="shared" si="1"/>
        <v>1.38847948732713</v>
      </c>
      <c r="I38" s="16">
        <f t="shared" si="2"/>
        <v>0</v>
      </c>
    </row>
    <row r="39" ht="14.25" spans="1:9">
      <c r="A39" s="7"/>
      <c r="B39" s="7"/>
      <c r="C39" s="8">
        <v>1202</v>
      </c>
      <c r="D39" s="7" t="s">
        <v>51</v>
      </c>
      <c r="E39" s="9">
        <f>[1]Sheet1!$H$62</f>
        <v>1.023114</v>
      </c>
      <c r="F39" s="9">
        <f t="shared" si="0"/>
        <v>0.430561774802759</v>
      </c>
      <c r="G39" s="9">
        <v>1.023114</v>
      </c>
      <c r="H39" s="9">
        <f t="shared" si="1"/>
        <v>0.430573681520078</v>
      </c>
      <c r="I39" s="16">
        <f t="shared" si="2"/>
        <v>0</v>
      </c>
    </row>
    <row r="40" ht="14.25" spans="1:9">
      <c r="A40" s="7"/>
      <c r="B40" s="7"/>
      <c r="C40" s="8"/>
      <c r="D40" s="7" t="s">
        <v>52</v>
      </c>
      <c r="E40" s="9">
        <f>[1]Sheet1!$H$72</f>
        <v>0.104445</v>
      </c>
      <c r="F40" s="9">
        <f t="shared" si="0"/>
        <v>0.0439540701908821</v>
      </c>
      <c r="G40" s="9">
        <v>0.104445</v>
      </c>
      <c r="H40" s="9">
        <f t="shared" si="1"/>
        <v>0.0439552856928598</v>
      </c>
      <c r="I40" s="16">
        <f t="shared" si="2"/>
        <v>0</v>
      </c>
    </row>
    <row r="41" ht="14.25" spans="1:9">
      <c r="A41" s="7"/>
      <c r="B41" s="7"/>
      <c r="C41" s="5" t="s">
        <v>28</v>
      </c>
      <c r="D41" s="5"/>
      <c r="E41" s="9">
        <f>SUM(E38:E40)</f>
        <v>4.426815</v>
      </c>
      <c r="F41" s="9">
        <f t="shared" si="0"/>
        <v>1.86295693649337</v>
      </c>
      <c r="G41" s="9">
        <f>SUM(G38:G40)</f>
        <v>4.426815</v>
      </c>
      <c r="H41" s="9">
        <f t="shared" si="1"/>
        <v>1.86300845454007</v>
      </c>
      <c r="I41" s="16">
        <f t="shared" si="2"/>
        <v>0</v>
      </c>
    </row>
    <row r="42" ht="14.25" spans="1:9">
      <c r="A42" s="10" t="s">
        <v>53</v>
      </c>
      <c r="B42" s="10"/>
      <c r="C42" s="5"/>
      <c r="D42" s="7" t="s">
        <v>54</v>
      </c>
      <c r="E42" s="9">
        <f>0</f>
        <v>0</v>
      </c>
      <c r="F42" s="9">
        <f t="shared" si="0"/>
        <v>0</v>
      </c>
      <c r="G42" s="9">
        <v>0</v>
      </c>
      <c r="H42" s="9">
        <f t="shared" si="1"/>
        <v>0</v>
      </c>
      <c r="I42" s="16">
        <f t="shared" si="2"/>
        <v>0</v>
      </c>
    </row>
    <row r="43" ht="14.25" spans="1:9">
      <c r="A43" s="11"/>
      <c r="B43" s="11"/>
      <c r="C43" s="8">
        <v>15</v>
      </c>
      <c r="D43" s="7" t="s">
        <v>55</v>
      </c>
      <c r="E43" s="9">
        <v>0</v>
      </c>
      <c r="F43" s="9">
        <f t="shared" si="0"/>
        <v>0</v>
      </c>
      <c r="G43" s="9">
        <v>0</v>
      </c>
      <c r="H43" s="9">
        <f t="shared" si="1"/>
        <v>0</v>
      </c>
      <c r="I43" s="16">
        <f t="shared" si="2"/>
        <v>0</v>
      </c>
    </row>
    <row r="44" ht="14.25" spans="1:9">
      <c r="A44" s="12"/>
      <c r="B44" s="12"/>
      <c r="C44" s="5" t="s">
        <v>28</v>
      </c>
      <c r="D44" s="5"/>
      <c r="E44" s="9">
        <f>SUM(E42:E43)</f>
        <v>0</v>
      </c>
      <c r="F44" s="9">
        <f t="shared" si="0"/>
        <v>0</v>
      </c>
      <c r="G44" s="9">
        <f>SUM(G42:G43)</f>
        <v>0</v>
      </c>
      <c r="H44" s="9">
        <f t="shared" si="1"/>
        <v>0</v>
      </c>
      <c r="I44" s="16">
        <f t="shared" si="2"/>
        <v>0</v>
      </c>
    </row>
    <row r="45" ht="14.25" spans="1:9">
      <c r="A45" s="7" t="s">
        <v>56</v>
      </c>
      <c r="B45" s="7"/>
      <c r="C45" s="8">
        <v>1705</v>
      </c>
      <c r="D45" s="7"/>
      <c r="E45" s="9">
        <f>[1]Sheet1!$H$67+[1]Sheet1!$H$68+[1]Sheet1!$H$63</f>
        <v>12.9971099577</v>
      </c>
      <c r="F45" s="9">
        <f t="shared" si="0"/>
        <v>5.46963361921929</v>
      </c>
      <c r="G45" s="9">
        <v>12.915209</v>
      </c>
      <c r="H45" s="9">
        <f t="shared" si="1"/>
        <v>5.43531716576183</v>
      </c>
      <c r="I45" s="16">
        <f t="shared" si="2"/>
        <v>-0.0819009577000003</v>
      </c>
    </row>
    <row r="46" ht="14.25" spans="1:9">
      <c r="A46" s="7" t="s">
        <v>57</v>
      </c>
      <c r="B46" s="7"/>
      <c r="C46" s="8">
        <v>2302</v>
      </c>
      <c r="D46" s="7" t="s">
        <v>58</v>
      </c>
      <c r="E46" s="9">
        <f>([1]Sheet1!$F$73+[1]Sheet1!$F$66)/10000</f>
        <v>11.7414757447</v>
      </c>
      <c r="F46" s="9">
        <f t="shared" si="0"/>
        <v>4.94121929270989</v>
      </c>
      <c r="G46" s="9">
        <v>11.805966</v>
      </c>
      <c r="H46" s="9">
        <f t="shared" si="1"/>
        <v>4.9684964183081</v>
      </c>
      <c r="I46" s="16">
        <f t="shared" si="2"/>
        <v>0.0644902552999991</v>
      </c>
    </row>
    <row r="47" spans="1:9">
      <c r="A47" s="13" t="s">
        <v>59</v>
      </c>
      <c r="B47" s="13"/>
      <c r="C47" s="13"/>
      <c r="D47" s="13"/>
      <c r="E47" s="9">
        <f>E4+E5+E6+E7+E13+E26+E37+E41+E44+E45+E46</f>
        <v>237.623045025</v>
      </c>
      <c r="F47" s="9">
        <f t="shared" si="0"/>
        <v>100</v>
      </c>
      <c r="G47" s="9">
        <f>G4+G5+G6+G7+G8+G13+G26+G37+G41+G44+G45+G46</f>
        <v>237.616474</v>
      </c>
      <c r="H47" s="9">
        <f t="shared" si="1"/>
        <v>100</v>
      </c>
      <c r="I47" s="16">
        <v>0</v>
      </c>
    </row>
    <row r="64" spans="4:4">
      <c r="D64">
        <v>20679568.411996</v>
      </c>
    </row>
    <row r="65" spans="4:4">
      <c r="D65">
        <v>20679568.28</v>
      </c>
    </row>
    <row r="66" spans="4:4">
      <c r="D66">
        <f>D64-D65</f>
        <v>0.131995998322964</v>
      </c>
    </row>
  </sheetData>
  <mergeCells count="21">
    <mergeCell ref="A1:I1"/>
    <mergeCell ref="C2:D2"/>
    <mergeCell ref="E2:F2"/>
    <mergeCell ref="G2:H2"/>
    <mergeCell ref="C13:D13"/>
    <mergeCell ref="C26:D26"/>
    <mergeCell ref="C37:D37"/>
    <mergeCell ref="C41:D41"/>
    <mergeCell ref="C44:D44"/>
    <mergeCell ref="A47:D47"/>
    <mergeCell ref="A9:A13"/>
    <mergeCell ref="A14:A37"/>
    <mergeCell ref="A38:A41"/>
    <mergeCell ref="A42:A44"/>
    <mergeCell ref="B9:B13"/>
    <mergeCell ref="B14:B26"/>
    <mergeCell ref="B27:B37"/>
    <mergeCell ref="B38:B41"/>
    <mergeCell ref="B42:B44"/>
    <mergeCell ref="I2:I3"/>
    <mergeCell ref="A2:B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zoomScale="85" zoomScaleNormal="85" workbookViewId="0">
      <selection activeCell="G37" sqref="G37"/>
    </sheetView>
  </sheetViews>
  <sheetFormatPr defaultColWidth="9" defaultRowHeight="13.5"/>
  <cols>
    <col min="3" max="3" width="17.4416666666667" hidden="1" customWidth="1"/>
    <col min="4" max="4" width="39.1083333333333" customWidth="1"/>
    <col min="5" max="5" width="9.375"/>
    <col min="7" max="7" width="9.33333333333333" customWidth="1"/>
    <col min="8" max="8" width="9" customWidth="1"/>
    <col min="9" max="9" width="11" style="1" customWidth="1"/>
    <col min="10" max="10" width="15" customWidth="1"/>
    <col min="11" max="11" width="11.5"/>
  </cols>
  <sheetData>
    <row r="1" ht="14.25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14.25" spans="1:9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  <c r="H2" s="4"/>
      <c r="I2" s="15" t="s">
        <v>5</v>
      </c>
    </row>
    <row r="3" ht="14.25" spans="1:9">
      <c r="A3" s="3"/>
      <c r="B3" s="3"/>
      <c r="C3" s="5" t="s">
        <v>6</v>
      </c>
      <c r="D3" s="3" t="s">
        <v>7</v>
      </c>
      <c r="E3" s="6" t="s">
        <v>8</v>
      </c>
      <c r="F3" s="6" t="s">
        <v>9</v>
      </c>
      <c r="G3" s="6" t="s">
        <v>8</v>
      </c>
      <c r="H3" s="6" t="s">
        <v>9</v>
      </c>
      <c r="I3" s="15"/>
    </row>
    <row r="4" ht="14.25" spans="1:9">
      <c r="A4" s="7" t="s">
        <v>10</v>
      </c>
      <c r="B4" s="7"/>
      <c r="C4" s="8" t="s">
        <v>11</v>
      </c>
      <c r="D4" s="7" t="s">
        <v>10</v>
      </c>
      <c r="E4" s="9">
        <f>[1]Sheet1!$H$107+[1]Sheet1!$H$99</f>
        <v>45.4907679239</v>
      </c>
      <c r="F4" s="9">
        <f>E4/E$47*100</f>
        <v>7.91210276132504</v>
      </c>
      <c r="G4" s="9">
        <v>63.799063</v>
      </c>
      <c r="H4" s="9">
        <f>G4/G$47*100</f>
        <v>11.0964217805413</v>
      </c>
      <c r="I4" s="16">
        <f>G4-E4</f>
        <v>18.3082950761</v>
      </c>
    </row>
    <row r="5" ht="14.25" spans="1:9">
      <c r="A5" s="7" t="s">
        <v>12</v>
      </c>
      <c r="B5" s="7"/>
      <c r="C5" s="8" t="s">
        <v>13</v>
      </c>
      <c r="D5" s="7" t="s">
        <v>12</v>
      </c>
      <c r="E5" s="9">
        <f>[1]Sheet1!$H$98+[1]Sheet1!$H$104</f>
        <v>54.137387061</v>
      </c>
      <c r="F5" s="9">
        <f t="shared" ref="F5:F47" si="0">E5/E$47*100</f>
        <v>9.4159889842444</v>
      </c>
      <c r="G5" s="9">
        <v>43.711396</v>
      </c>
      <c r="H5" s="9">
        <f t="shared" ref="H5:H47" si="1">G5/G$47*100</f>
        <v>7.60262085090914</v>
      </c>
      <c r="I5" s="16">
        <f t="shared" ref="I5:I47" si="2">G5-E5</f>
        <v>-10.425991061</v>
      </c>
    </row>
    <row r="6" ht="14.25" spans="1:9">
      <c r="A6" s="7" t="s">
        <v>14</v>
      </c>
      <c r="B6" s="7"/>
      <c r="C6" s="8" t="s">
        <v>15</v>
      </c>
      <c r="D6" s="7" t="s">
        <v>14</v>
      </c>
      <c r="E6" s="9">
        <f>[1]Sheet1!$H$97+[1]Sheet1!$H$103+[1]Sheet1!$H$105+[1]Sheet1!$H$109</f>
        <v>349.3512320222</v>
      </c>
      <c r="F6" s="9">
        <f t="shared" si="0"/>
        <v>60.7618418791947</v>
      </c>
      <c r="G6" s="9">
        <v>354.653148</v>
      </c>
      <c r="H6" s="9">
        <f t="shared" si="1"/>
        <v>61.6839923809655</v>
      </c>
      <c r="I6" s="16">
        <f t="shared" si="2"/>
        <v>5.30191597779998</v>
      </c>
    </row>
    <row r="7" ht="14.25" spans="1:9">
      <c r="A7" s="7" t="s">
        <v>16</v>
      </c>
      <c r="B7" s="7"/>
      <c r="C7" s="8" t="s">
        <v>17</v>
      </c>
      <c r="D7" s="7" t="s">
        <v>16</v>
      </c>
      <c r="E7" s="9">
        <f>[1]Sheet1!$H$102</f>
        <v>5.5101739935</v>
      </c>
      <c r="F7" s="9">
        <f t="shared" si="0"/>
        <v>0.958371662186158</v>
      </c>
      <c r="G7" s="9">
        <v>5.510174</v>
      </c>
      <c r="H7" s="9">
        <f t="shared" si="1"/>
        <v>0.95837167370581</v>
      </c>
      <c r="I7" s="16">
        <f t="shared" si="2"/>
        <v>6.50000053781241e-9</v>
      </c>
    </row>
    <row r="8" ht="14.25" spans="1:9">
      <c r="A8" s="7" t="s">
        <v>18</v>
      </c>
      <c r="B8" s="7"/>
      <c r="C8" s="8" t="s">
        <v>19</v>
      </c>
      <c r="D8" s="7" t="s">
        <v>18</v>
      </c>
      <c r="E8" s="9">
        <v>0</v>
      </c>
      <c r="F8" s="9">
        <f t="shared" si="0"/>
        <v>0</v>
      </c>
      <c r="G8" s="9">
        <v>0</v>
      </c>
      <c r="H8" s="9">
        <f t="shared" si="1"/>
        <v>0</v>
      </c>
      <c r="I8" s="16">
        <f t="shared" si="2"/>
        <v>0</v>
      </c>
    </row>
    <row r="9" ht="14.25" spans="1:9">
      <c r="A9" s="7" t="s">
        <v>20</v>
      </c>
      <c r="B9" s="7"/>
      <c r="C9" s="8" t="s">
        <v>21</v>
      </c>
      <c r="D9" s="7" t="s">
        <v>22</v>
      </c>
      <c r="E9" s="9">
        <f>[1]Sheet1!$H$88</f>
        <v>6.0982820563</v>
      </c>
      <c r="F9" s="9">
        <f t="shared" si="0"/>
        <v>1.06065992066141</v>
      </c>
      <c r="G9" s="9">
        <v>6.395072</v>
      </c>
      <c r="H9" s="9">
        <f t="shared" si="1"/>
        <v>1.11227991277756</v>
      </c>
      <c r="I9" s="16">
        <f t="shared" si="2"/>
        <v>0.296789943699999</v>
      </c>
    </row>
    <row r="10" ht="14.25" spans="1:9">
      <c r="A10" s="7"/>
      <c r="B10" s="7"/>
      <c r="C10" s="8" t="s">
        <v>23</v>
      </c>
      <c r="D10" s="7" t="s">
        <v>24</v>
      </c>
      <c r="E10" s="9">
        <f>[1]Sheet1!$H$108</f>
        <v>0.197146</v>
      </c>
      <c r="F10" s="9">
        <f t="shared" si="0"/>
        <v>0.0342891422187814</v>
      </c>
      <c r="G10" s="9">
        <v>0.197146</v>
      </c>
      <c r="H10" s="9">
        <f t="shared" si="1"/>
        <v>0.0342891425904891</v>
      </c>
      <c r="I10" s="16">
        <f t="shared" si="2"/>
        <v>0</v>
      </c>
    </row>
    <row r="11" ht="14.25" spans="1:9">
      <c r="A11" s="7"/>
      <c r="B11" s="7"/>
      <c r="C11" s="8" t="s">
        <v>25</v>
      </c>
      <c r="D11" s="7" t="s">
        <v>26</v>
      </c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16">
        <f t="shared" si="2"/>
        <v>0</v>
      </c>
    </row>
    <row r="12" ht="14.25" spans="1:9">
      <c r="A12" s="7"/>
      <c r="B12" s="7"/>
      <c r="C12" s="8"/>
      <c r="D12" s="7" t="s">
        <v>27</v>
      </c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16">
        <f t="shared" si="2"/>
        <v>0</v>
      </c>
    </row>
    <row r="13" ht="14.25" spans="1:9">
      <c r="A13" s="7"/>
      <c r="B13" s="7"/>
      <c r="C13" s="5" t="s">
        <v>28</v>
      </c>
      <c r="D13" s="5"/>
      <c r="E13" s="9">
        <f>SUM(E9:E12)</f>
        <v>6.2954280563</v>
      </c>
      <c r="F13" s="9">
        <f t="shared" si="0"/>
        <v>1.09494906288019</v>
      </c>
      <c r="G13" s="9">
        <f>SUM(G9:G12)</f>
        <v>6.592218</v>
      </c>
      <c r="H13" s="9">
        <f t="shared" si="1"/>
        <v>1.14656905536805</v>
      </c>
      <c r="I13" s="16">
        <f t="shared" si="2"/>
        <v>0.2967899437</v>
      </c>
    </row>
    <row r="14" ht="14.25" spans="1:9">
      <c r="A14" s="7" t="s">
        <v>29</v>
      </c>
      <c r="B14" s="7" t="s">
        <v>30</v>
      </c>
      <c r="C14" s="8" t="s">
        <v>31</v>
      </c>
      <c r="D14" s="7" t="s">
        <v>32</v>
      </c>
      <c r="E14" s="9">
        <f>[1]Sheet1!$H$80+[1]Sheet1!$H$85</f>
        <v>8.922555</v>
      </c>
      <c r="F14" s="9">
        <f t="shared" si="0"/>
        <v>1.55187910152831</v>
      </c>
      <c r="G14" s="9">
        <v>8.922555</v>
      </c>
      <c r="H14" s="9">
        <f t="shared" si="1"/>
        <v>1.55187911835128</v>
      </c>
      <c r="I14" s="16">
        <f t="shared" si="2"/>
        <v>0</v>
      </c>
    </row>
    <row r="15" ht="14.25" spans="1:9">
      <c r="A15" s="7"/>
      <c r="B15" s="7"/>
      <c r="C15" s="8"/>
      <c r="D15" s="7" t="s">
        <v>33</v>
      </c>
      <c r="E15" s="9">
        <f>[1]Sheet1!$H$82</f>
        <v>0.277609</v>
      </c>
      <c r="F15" s="9">
        <f t="shared" si="0"/>
        <v>0.04828388342758</v>
      </c>
      <c r="G15" s="9">
        <v>0.277609</v>
      </c>
      <c r="H15" s="9">
        <f t="shared" si="1"/>
        <v>0.0482838839509961</v>
      </c>
      <c r="I15" s="16">
        <f t="shared" si="2"/>
        <v>0</v>
      </c>
    </row>
    <row r="16" ht="14.25" spans="1:9">
      <c r="A16" s="7"/>
      <c r="B16" s="7"/>
      <c r="C16" s="8"/>
      <c r="D16" s="7" t="s">
        <v>34</v>
      </c>
      <c r="E16" s="9">
        <f>[1]Sheet1!$H$84</f>
        <v>0.158565</v>
      </c>
      <c r="F16" s="9">
        <f t="shared" si="0"/>
        <v>0.0275788392152064</v>
      </c>
      <c r="G16" s="9">
        <v>0.158565</v>
      </c>
      <c r="H16" s="9">
        <f t="shared" si="1"/>
        <v>0.0275788395141717</v>
      </c>
      <c r="I16" s="16">
        <f t="shared" si="2"/>
        <v>0</v>
      </c>
    </row>
    <row r="17" ht="14.25" spans="1:9">
      <c r="A17" s="7"/>
      <c r="B17" s="7"/>
      <c r="C17" s="8"/>
      <c r="D17" s="7" t="s">
        <v>35</v>
      </c>
      <c r="E17" s="9">
        <f>0</f>
        <v>0</v>
      </c>
      <c r="F17" s="9">
        <f t="shared" si="0"/>
        <v>0</v>
      </c>
      <c r="G17" s="9">
        <v>0</v>
      </c>
      <c r="H17" s="9">
        <f t="shared" si="1"/>
        <v>0</v>
      </c>
      <c r="I17" s="16">
        <f t="shared" si="2"/>
        <v>0</v>
      </c>
    </row>
    <row r="18" ht="14.25" spans="1:9">
      <c r="A18" s="7"/>
      <c r="B18" s="7"/>
      <c r="C18" s="8"/>
      <c r="D18" s="7" t="s">
        <v>36</v>
      </c>
      <c r="E18" s="9">
        <f>[1]Sheet1!$H$86</f>
        <v>3.619284972</v>
      </c>
      <c r="F18" s="9">
        <f t="shared" si="0"/>
        <v>0.629493761654846</v>
      </c>
      <c r="G18" s="9">
        <v>3.619284972</v>
      </c>
      <c r="H18" s="9">
        <f t="shared" si="1"/>
        <v>0.629493768478804</v>
      </c>
      <c r="I18" s="16">
        <f t="shared" si="2"/>
        <v>0</v>
      </c>
    </row>
    <row r="19" ht="14.25" spans="1:9">
      <c r="A19" s="7"/>
      <c r="B19" s="7"/>
      <c r="C19" s="8"/>
      <c r="D19" s="7" t="s">
        <v>37</v>
      </c>
      <c r="E19" s="9">
        <f>[1]Sheet1!$H$79</f>
        <v>1.1541179987</v>
      </c>
      <c r="F19" s="9">
        <f t="shared" si="0"/>
        <v>0.20073304147525</v>
      </c>
      <c r="G19" s="9">
        <v>1.1541179987</v>
      </c>
      <c r="H19" s="9">
        <f t="shared" si="1"/>
        <v>0.200733043651275</v>
      </c>
      <c r="I19" s="16">
        <f t="shared" si="2"/>
        <v>0</v>
      </c>
    </row>
    <row r="20" ht="14.25" spans="1:9">
      <c r="A20" s="7"/>
      <c r="B20" s="7"/>
      <c r="C20" s="8"/>
      <c r="D20" s="7" t="s">
        <v>38</v>
      </c>
      <c r="E20" s="9">
        <f>[1]Sheet1!$H$83</f>
        <v>0.289507</v>
      </c>
      <c r="F20" s="9">
        <f t="shared" si="0"/>
        <v>0.0503532747118012</v>
      </c>
      <c r="G20" s="9">
        <v>0.289507</v>
      </c>
      <c r="H20" s="9">
        <f t="shared" si="1"/>
        <v>0.0503532752576503</v>
      </c>
      <c r="I20" s="16">
        <f t="shared" si="2"/>
        <v>0</v>
      </c>
    </row>
    <row r="21" ht="14.25" spans="1:9">
      <c r="A21" s="7"/>
      <c r="B21" s="7"/>
      <c r="C21" s="8"/>
      <c r="D21" s="7" t="s">
        <v>39</v>
      </c>
      <c r="E21" s="9">
        <f>0</f>
        <v>0</v>
      </c>
      <c r="F21" s="9">
        <f t="shared" si="0"/>
        <v>0</v>
      </c>
      <c r="G21" s="9">
        <v>0</v>
      </c>
      <c r="H21" s="9">
        <f t="shared" si="1"/>
        <v>0</v>
      </c>
      <c r="I21" s="16">
        <f t="shared" si="2"/>
        <v>0</v>
      </c>
    </row>
    <row r="22" ht="14.25" spans="1:9">
      <c r="A22" s="7"/>
      <c r="B22" s="7"/>
      <c r="C22" s="8"/>
      <c r="D22" s="7" t="s">
        <v>40</v>
      </c>
      <c r="E22" s="9">
        <f>[1]Sheet1!$H$81</f>
        <v>26.15735</v>
      </c>
      <c r="F22" s="9">
        <f t="shared" si="0"/>
        <v>4.54948664551369</v>
      </c>
      <c r="G22" s="9">
        <v>26.15735</v>
      </c>
      <c r="H22" s="9">
        <f t="shared" si="1"/>
        <v>4.5494866948319</v>
      </c>
      <c r="I22" s="16">
        <f t="shared" si="2"/>
        <v>0</v>
      </c>
    </row>
    <row r="23" ht="14.25" spans="1:9">
      <c r="A23" s="7"/>
      <c r="B23" s="7"/>
      <c r="C23" s="8"/>
      <c r="D23" s="7" t="s">
        <v>41</v>
      </c>
      <c r="E23" s="9">
        <v>0</v>
      </c>
      <c r="F23" s="9">
        <f t="shared" si="0"/>
        <v>0</v>
      </c>
      <c r="G23" s="9">
        <v>0</v>
      </c>
      <c r="H23" s="9">
        <f t="shared" si="1"/>
        <v>0</v>
      </c>
      <c r="I23" s="16">
        <f t="shared" si="2"/>
        <v>0</v>
      </c>
    </row>
    <row r="24" ht="14.25" spans="1:9">
      <c r="A24" s="7"/>
      <c r="B24" s="7"/>
      <c r="C24" s="8" t="s">
        <v>42</v>
      </c>
      <c r="D24" s="7" t="s">
        <v>43</v>
      </c>
      <c r="E24" s="9">
        <f>0</f>
        <v>0</v>
      </c>
      <c r="F24" s="9">
        <f t="shared" si="0"/>
        <v>0</v>
      </c>
      <c r="G24" s="9">
        <v>0</v>
      </c>
      <c r="H24" s="9">
        <f t="shared" si="1"/>
        <v>0</v>
      </c>
      <c r="I24" s="16">
        <f t="shared" si="2"/>
        <v>0</v>
      </c>
    </row>
    <row r="25" ht="28.5" spans="1:9">
      <c r="A25" s="7"/>
      <c r="B25" s="7"/>
      <c r="C25" s="8"/>
      <c r="D25" s="7" t="s">
        <v>44</v>
      </c>
      <c r="E25" s="9">
        <f>[1]Sheet1!$H$87</f>
        <v>15.279735</v>
      </c>
      <c r="F25" s="9">
        <f t="shared" si="0"/>
        <v>2.65756853540164</v>
      </c>
      <c r="G25" s="9">
        <v>15.279735</v>
      </c>
      <c r="H25" s="9">
        <f t="shared" si="1"/>
        <v>2.65756856421072</v>
      </c>
      <c r="I25" s="16">
        <f t="shared" si="2"/>
        <v>0</v>
      </c>
    </row>
    <row r="26" ht="14.25" spans="1:9">
      <c r="A26" s="7"/>
      <c r="B26" s="7"/>
      <c r="C26" s="5" t="s">
        <v>28</v>
      </c>
      <c r="D26" s="5"/>
      <c r="E26" s="9">
        <f>SUM(E14:E25)</f>
        <v>55.8587239707</v>
      </c>
      <c r="F26" s="9">
        <f t="shared" si="0"/>
        <v>9.71537708292833</v>
      </c>
      <c r="G26" s="9">
        <f>SUM(G14:G25)</f>
        <v>55.8587239707</v>
      </c>
      <c r="H26" s="9">
        <f t="shared" si="1"/>
        <v>9.7153771882468</v>
      </c>
      <c r="I26" s="16">
        <f t="shared" si="2"/>
        <v>0</v>
      </c>
    </row>
    <row r="27" ht="14.25" spans="1:9">
      <c r="A27" s="7"/>
      <c r="B27" s="7" t="s">
        <v>45</v>
      </c>
      <c r="C27" s="8" t="s">
        <v>31</v>
      </c>
      <c r="D27" s="7" t="s">
        <v>32</v>
      </c>
      <c r="E27" s="9">
        <f>[1]Sheet1!$H$90</f>
        <v>15.4495059964</v>
      </c>
      <c r="F27" s="9">
        <f t="shared" si="0"/>
        <v>2.68709640733505</v>
      </c>
      <c r="G27" s="9">
        <v>2.711793</v>
      </c>
      <c r="H27" s="9">
        <f t="shared" si="1"/>
        <v>0.471655812711849</v>
      </c>
      <c r="I27" s="16">
        <f t="shared" si="2"/>
        <v>-12.7377129964</v>
      </c>
    </row>
    <row r="28" ht="14.25" spans="1:9">
      <c r="A28" s="7"/>
      <c r="B28" s="7"/>
      <c r="C28" s="8" t="s">
        <v>46</v>
      </c>
      <c r="D28" s="7" t="s">
        <v>33</v>
      </c>
      <c r="E28" s="9">
        <f>0</f>
        <v>0</v>
      </c>
      <c r="F28" s="9">
        <f t="shared" si="0"/>
        <v>0</v>
      </c>
      <c r="G28" s="9">
        <v>0</v>
      </c>
      <c r="H28" s="9">
        <f t="shared" si="1"/>
        <v>0</v>
      </c>
      <c r="I28" s="16">
        <f t="shared" si="2"/>
        <v>0</v>
      </c>
    </row>
    <row r="29" ht="14.25" spans="1:9">
      <c r="A29" s="7"/>
      <c r="B29" s="7"/>
      <c r="C29" s="8" t="s">
        <v>47</v>
      </c>
      <c r="D29" s="7" t="s">
        <v>36</v>
      </c>
      <c r="E29" s="9">
        <f>[1]Sheet1!$H$91</f>
        <v>0.350515</v>
      </c>
      <c r="F29" s="9">
        <f t="shared" si="0"/>
        <v>0.0609642533189422</v>
      </c>
      <c r="G29" s="9">
        <v>12.434904</v>
      </c>
      <c r="H29" s="9">
        <f t="shared" si="1"/>
        <v>2.16277376337863</v>
      </c>
      <c r="I29" s="16">
        <f t="shared" si="2"/>
        <v>12.084389</v>
      </c>
    </row>
    <row r="30" ht="14.25" spans="1:9">
      <c r="A30" s="7"/>
      <c r="B30" s="7"/>
      <c r="C30" s="8">
        <v>1001</v>
      </c>
      <c r="D30" s="7" t="s">
        <v>40</v>
      </c>
      <c r="E30" s="9">
        <f>[1]Sheet1!$H$89</f>
        <v>1.711386</v>
      </c>
      <c r="F30" s="9">
        <f t="shared" si="0"/>
        <v>0.297657360257025</v>
      </c>
      <c r="G30" s="9">
        <v>0.340736</v>
      </c>
      <c r="H30" s="9">
        <f t="shared" si="1"/>
        <v>0.0592634153861244</v>
      </c>
      <c r="I30" s="16">
        <f t="shared" si="2"/>
        <v>-1.37065</v>
      </c>
    </row>
    <row r="31" ht="14.25" spans="1:9">
      <c r="A31" s="7"/>
      <c r="B31" s="7"/>
      <c r="C31" s="8">
        <v>11</v>
      </c>
      <c r="D31" s="7" t="s">
        <v>41</v>
      </c>
      <c r="E31" s="9">
        <f>[1]Sheet1!$H$92</f>
        <v>0.09161</v>
      </c>
      <c r="F31" s="9">
        <f t="shared" si="0"/>
        <v>0.0159335128212724</v>
      </c>
      <c r="G31" s="9">
        <v>0</v>
      </c>
      <c r="H31" s="9">
        <f t="shared" si="1"/>
        <v>0</v>
      </c>
      <c r="I31" s="16">
        <f t="shared" si="2"/>
        <v>-0.09161</v>
      </c>
    </row>
    <row r="32" ht="14.25" spans="1:9">
      <c r="A32" s="7"/>
      <c r="B32" s="7"/>
      <c r="C32" s="8">
        <v>120803</v>
      </c>
      <c r="D32" s="7" t="s">
        <v>38</v>
      </c>
      <c r="E32" s="9">
        <f>0</f>
        <v>0</v>
      </c>
      <c r="F32" s="9">
        <f t="shared" si="0"/>
        <v>0</v>
      </c>
      <c r="G32" s="9">
        <v>0</v>
      </c>
      <c r="H32" s="9">
        <f t="shared" si="1"/>
        <v>0</v>
      </c>
      <c r="I32" s="16">
        <f t="shared" si="2"/>
        <v>0</v>
      </c>
    </row>
    <row r="33" ht="14.25" spans="1:9">
      <c r="A33" s="7"/>
      <c r="B33" s="7"/>
      <c r="C33" s="8" t="s">
        <v>21</v>
      </c>
      <c r="D33" s="7" t="s">
        <v>22</v>
      </c>
      <c r="E33" s="9">
        <f>[1]Sheet1!$H$93</f>
        <v>0.72597</v>
      </c>
      <c r="F33" s="9">
        <f t="shared" si="0"/>
        <v>0.126266262447976</v>
      </c>
      <c r="G33" s="9">
        <v>0.084552</v>
      </c>
      <c r="H33" s="9">
        <f t="shared" si="1"/>
        <v>0.0147059315649875</v>
      </c>
      <c r="I33" s="16">
        <f t="shared" si="2"/>
        <v>-0.641418</v>
      </c>
    </row>
    <row r="34" ht="14.25" spans="1:9">
      <c r="A34" s="7"/>
      <c r="B34" s="7"/>
      <c r="C34" s="8"/>
      <c r="D34" s="7" t="s">
        <v>39</v>
      </c>
      <c r="E34" s="9">
        <f>0</f>
        <v>0</v>
      </c>
      <c r="F34" s="9">
        <f t="shared" si="0"/>
        <v>0</v>
      </c>
      <c r="G34" s="9">
        <v>0</v>
      </c>
      <c r="H34" s="9">
        <f t="shared" si="1"/>
        <v>0</v>
      </c>
      <c r="I34" s="16">
        <f t="shared" si="2"/>
        <v>0</v>
      </c>
    </row>
    <row r="35" ht="14.25" spans="1:9">
      <c r="A35" s="7"/>
      <c r="B35" s="7"/>
      <c r="C35" s="8" t="s">
        <v>42</v>
      </c>
      <c r="D35" s="7" t="s">
        <v>43</v>
      </c>
      <c r="E35" s="9">
        <f>0</f>
        <v>0</v>
      </c>
      <c r="F35" s="9">
        <f t="shared" si="0"/>
        <v>0</v>
      </c>
      <c r="G35" s="9">
        <v>0</v>
      </c>
      <c r="H35" s="9">
        <f t="shared" si="1"/>
        <v>0</v>
      </c>
      <c r="I35" s="16">
        <f t="shared" si="2"/>
        <v>0</v>
      </c>
    </row>
    <row r="36" ht="14.25" spans="1:9">
      <c r="A36" s="7"/>
      <c r="B36" s="7"/>
      <c r="C36" s="8"/>
      <c r="D36" s="7" t="s">
        <v>48</v>
      </c>
      <c r="E36" s="9">
        <f>[1]Sheet1!$H$94</f>
        <v>11.0505590027</v>
      </c>
      <c r="F36" s="9">
        <f t="shared" si="0"/>
        <v>1.92199785560253</v>
      </c>
      <c r="G36" s="9">
        <v>0.54479</v>
      </c>
      <c r="H36" s="9">
        <f t="shared" si="1"/>
        <v>0.0947540502565233</v>
      </c>
      <c r="I36" s="16">
        <f t="shared" si="2"/>
        <v>-10.5057690027</v>
      </c>
    </row>
    <row r="37" ht="14.25" spans="1:9">
      <c r="A37" s="7"/>
      <c r="B37" s="7"/>
      <c r="C37" s="5" t="s">
        <v>28</v>
      </c>
      <c r="D37" s="5"/>
      <c r="E37" s="9">
        <f>SUM(E27:E36)</f>
        <v>29.3795459991</v>
      </c>
      <c r="F37" s="9">
        <f t="shared" si="0"/>
        <v>5.10991565178279</v>
      </c>
      <c r="G37" s="9">
        <f>SUM(G27:G36)</f>
        <v>16.116775</v>
      </c>
      <c r="H37" s="9">
        <f t="shared" si="1"/>
        <v>2.80315297329811</v>
      </c>
      <c r="I37" s="16">
        <f t="shared" si="2"/>
        <v>-13.2627709991</v>
      </c>
    </row>
    <row r="38" ht="14.25" spans="1:9">
      <c r="A38" s="7" t="s">
        <v>49</v>
      </c>
      <c r="B38" s="7"/>
      <c r="C38" s="8">
        <v>1201</v>
      </c>
      <c r="D38" s="7" t="s">
        <v>50</v>
      </c>
      <c r="E38" s="9">
        <f>0</f>
        <v>0</v>
      </c>
      <c r="F38" s="9">
        <f t="shared" si="0"/>
        <v>0</v>
      </c>
      <c r="G38" s="9">
        <v>0</v>
      </c>
      <c r="H38" s="9">
        <f t="shared" si="1"/>
        <v>0</v>
      </c>
      <c r="I38" s="16">
        <f t="shared" si="2"/>
        <v>0</v>
      </c>
    </row>
    <row r="39" ht="14.25" spans="1:9">
      <c r="A39" s="7"/>
      <c r="B39" s="7"/>
      <c r="C39" s="8">
        <v>1202</v>
      </c>
      <c r="D39" s="7" t="s">
        <v>51</v>
      </c>
      <c r="E39" s="9">
        <f>[1]Sheet1!$H$95</f>
        <v>1.50246</v>
      </c>
      <c r="F39" s="9">
        <f t="shared" si="0"/>
        <v>0.261319350217759</v>
      </c>
      <c r="G39" s="9">
        <v>0.996638</v>
      </c>
      <c r="H39" s="9">
        <f t="shared" si="1"/>
        <v>0.173342915875036</v>
      </c>
      <c r="I39" s="16">
        <f t="shared" si="2"/>
        <v>-0.505822</v>
      </c>
    </row>
    <row r="40" ht="14.25" spans="1:9">
      <c r="A40" s="7"/>
      <c r="B40" s="7"/>
      <c r="C40" s="8"/>
      <c r="D40" s="7" t="s">
        <v>52</v>
      </c>
      <c r="E40" s="9">
        <f>[1]Sheet1!$H$106</f>
        <v>2.095958</v>
      </c>
      <c r="F40" s="9">
        <f t="shared" si="0"/>
        <v>0.3645450678512</v>
      </c>
      <c r="G40" s="9">
        <v>2.095958</v>
      </c>
      <c r="H40" s="9">
        <f t="shared" si="1"/>
        <v>0.364545071803011</v>
      </c>
      <c r="I40" s="16">
        <f t="shared" si="2"/>
        <v>0</v>
      </c>
    </row>
    <row r="41" ht="14.25" spans="1:9">
      <c r="A41" s="7"/>
      <c r="B41" s="7"/>
      <c r="C41" s="5" t="s">
        <v>28</v>
      </c>
      <c r="D41" s="5"/>
      <c r="E41" s="9">
        <f>SUM(E38:E40)</f>
        <v>3.598418</v>
      </c>
      <c r="F41" s="9">
        <f t="shared" si="0"/>
        <v>0.625864418068959</v>
      </c>
      <c r="G41" s="9">
        <f>SUM(G38:G40)</f>
        <v>3.092596</v>
      </c>
      <c r="H41" s="9">
        <f t="shared" si="1"/>
        <v>0.537887987678047</v>
      </c>
      <c r="I41" s="16">
        <f t="shared" si="2"/>
        <v>-0.505822</v>
      </c>
    </row>
    <row r="42" ht="14.25" spans="1:9">
      <c r="A42" s="10" t="s">
        <v>53</v>
      </c>
      <c r="B42" s="10"/>
      <c r="C42" s="5"/>
      <c r="D42" s="7" t="s">
        <v>54</v>
      </c>
      <c r="E42" s="9">
        <f>[1]Sheet1!$H$78</f>
        <v>2.508418</v>
      </c>
      <c r="F42" s="9">
        <f t="shared" si="0"/>
        <v>0.436283269993564</v>
      </c>
      <c r="G42" s="9">
        <v>2.508419</v>
      </c>
      <c r="H42" s="9">
        <f t="shared" si="1"/>
        <v>0.436283448650706</v>
      </c>
      <c r="I42" s="16">
        <f t="shared" si="2"/>
        <v>1.00000000013978e-6</v>
      </c>
    </row>
    <row r="43" ht="14.25" spans="1:9">
      <c r="A43" s="11"/>
      <c r="B43" s="11"/>
      <c r="C43" s="8">
        <v>15</v>
      </c>
      <c r="D43" s="7" t="s">
        <v>55</v>
      </c>
      <c r="E43" s="9">
        <f>[1]Sheet1!$H$110+[1]Sheet1!$H$77</f>
        <v>1.248401</v>
      </c>
      <c r="F43" s="9">
        <f t="shared" si="0"/>
        <v>0.21713146315456</v>
      </c>
      <c r="G43" s="9">
        <v>1.248401</v>
      </c>
      <c r="H43" s="9">
        <f t="shared" si="1"/>
        <v>0.21713146550835</v>
      </c>
      <c r="I43" s="16">
        <f t="shared" si="2"/>
        <v>0</v>
      </c>
    </row>
    <row r="44" ht="14.25" spans="1:9">
      <c r="A44" s="12"/>
      <c r="B44" s="12"/>
      <c r="C44" s="5" t="s">
        <v>28</v>
      </c>
      <c r="D44" s="5"/>
      <c r="E44" s="9">
        <f>SUM(E42:E43)</f>
        <v>3.756819</v>
      </c>
      <c r="F44" s="9">
        <f t="shared" si="0"/>
        <v>0.653414733148125</v>
      </c>
      <c r="G44" s="9">
        <f>SUM(G42:G43)</f>
        <v>3.75682</v>
      </c>
      <c r="H44" s="9">
        <f t="shared" si="1"/>
        <v>0.653414914159056</v>
      </c>
      <c r="I44" s="16">
        <f t="shared" si="2"/>
        <v>1.00000000013978e-6</v>
      </c>
    </row>
    <row r="45" ht="14.25" spans="1:9">
      <c r="A45" s="7" t="s">
        <v>56</v>
      </c>
      <c r="B45" s="7"/>
      <c r="C45" s="8">
        <v>1705</v>
      </c>
      <c r="D45" s="7"/>
      <c r="E45" s="9">
        <f>[1]Sheet1!$H$96+[1]Sheet1!$H$100+[1]Sheet1!$H$101</f>
        <v>13.6552820132</v>
      </c>
      <c r="F45" s="9">
        <f t="shared" si="0"/>
        <v>2.3750312306016</v>
      </c>
      <c r="G45" s="9">
        <v>13.621554</v>
      </c>
      <c r="H45" s="9">
        <f t="shared" si="1"/>
        <v>2.36916502191293</v>
      </c>
      <c r="I45" s="16">
        <f t="shared" si="2"/>
        <v>-0.0337280131999993</v>
      </c>
    </row>
    <row r="46" ht="14.25" spans="1:9">
      <c r="A46" s="7" t="s">
        <v>57</v>
      </c>
      <c r="B46" s="7"/>
      <c r="C46" s="8">
        <v>2302</v>
      </c>
      <c r="D46" s="7" t="s">
        <v>58</v>
      </c>
      <c r="E46" s="9">
        <f>([1]Sheet1!$F$107+[1]Sheet1!$F$99)/10000</f>
        <v>7.9179041635</v>
      </c>
      <c r="F46" s="9">
        <f t="shared" si="0"/>
        <v>1.3771425336397</v>
      </c>
      <c r="G46" s="9">
        <v>8.239208</v>
      </c>
      <c r="H46" s="9">
        <f t="shared" si="1"/>
        <v>1.43302617321527</v>
      </c>
      <c r="I46" s="16">
        <f t="shared" si="2"/>
        <v>0.321303836499999</v>
      </c>
    </row>
    <row r="47" spans="1:9">
      <c r="A47" s="13" t="s">
        <v>59</v>
      </c>
      <c r="B47" s="13"/>
      <c r="C47" s="13"/>
      <c r="D47" s="13"/>
      <c r="E47" s="9">
        <v>574.9516822034</v>
      </c>
      <c r="F47" s="9">
        <f t="shared" si="0"/>
        <v>100</v>
      </c>
      <c r="G47" s="9">
        <f>G4+G5+G6+G7+G8+G13+G26+G37+G41+G44+G45+G46</f>
        <v>574.9516759707</v>
      </c>
      <c r="H47" s="9">
        <f t="shared" si="1"/>
        <v>100</v>
      </c>
      <c r="I47" s="16">
        <f t="shared" si="2"/>
        <v>-6.23270022970246e-6</v>
      </c>
    </row>
    <row r="64" spans="4:4">
      <c r="D64">
        <v>20679568.411996</v>
      </c>
    </row>
    <row r="65" spans="4:4">
      <c r="D65">
        <v>20679568.28</v>
      </c>
    </row>
    <row r="66" spans="4:4">
      <c r="D66">
        <f>D64-D65</f>
        <v>0.131995998322964</v>
      </c>
    </row>
  </sheetData>
  <mergeCells count="21">
    <mergeCell ref="A1:I1"/>
    <mergeCell ref="C2:D2"/>
    <mergeCell ref="E2:F2"/>
    <mergeCell ref="G2:H2"/>
    <mergeCell ref="C13:D13"/>
    <mergeCell ref="C26:D26"/>
    <mergeCell ref="C37:D37"/>
    <mergeCell ref="C41:D41"/>
    <mergeCell ref="C44:D44"/>
    <mergeCell ref="A47:D47"/>
    <mergeCell ref="A9:A13"/>
    <mergeCell ref="A14:A37"/>
    <mergeCell ref="A38:A41"/>
    <mergeCell ref="A42:A44"/>
    <mergeCell ref="B9:B13"/>
    <mergeCell ref="B14:B26"/>
    <mergeCell ref="B27:B37"/>
    <mergeCell ref="B38:B41"/>
    <mergeCell ref="B42:B44"/>
    <mergeCell ref="I2:I3"/>
    <mergeCell ref="A2:B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zoomScale="85" zoomScaleNormal="85" workbookViewId="0">
      <selection activeCell="J56" sqref="J56"/>
    </sheetView>
  </sheetViews>
  <sheetFormatPr defaultColWidth="9" defaultRowHeight="13.5"/>
  <cols>
    <col min="3" max="3" width="17.4416666666667" hidden="1" customWidth="1"/>
    <col min="4" max="4" width="42.5" customWidth="1"/>
    <col min="5" max="5" width="9.375"/>
    <col min="7" max="7" width="9.33333333333333" customWidth="1"/>
    <col min="8" max="8" width="9" customWidth="1"/>
    <col min="9" max="9" width="11" style="1" customWidth="1"/>
    <col min="10" max="10" width="12.2" customWidth="1"/>
    <col min="11" max="11" width="12.625"/>
  </cols>
  <sheetData>
    <row r="1" ht="14.25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14.25" spans="1:9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  <c r="H2" s="4"/>
      <c r="I2" s="15" t="s">
        <v>5</v>
      </c>
    </row>
    <row r="3" ht="14.25" spans="1:9">
      <c r="A3" s="3"/>
      <c r="B3" s="3"/>
      <c r="C3" s="5" t="s">
        <v>6</v>
      </c>
      <c r="D3" s="3" t="s">
        <v>7</v>
      </c>
      <c r="E3" s="6" t="s">
        <v>8</v>
      </c>
      <c r="F3" s="6" t="s">
        <v>9</v>
      </c>
      <c r="G3" s="6" t="s">
        <v>8</v>
      </c>
      <c r="H3" s="6" t="s">
        <v>9</v>
      </c>
      <c r="I3" s="15"/>
    </row>
    <row r="4" ht="14.25" spans="1:9">
      <c r="A4" s="7" t="s">
        <v>10</v>
      </c>
      <c r="B4" s="7"/>
      <c r="C4" s="8" t="s">
        <v>11</v>
      </c>
      <c r="D4" s="7" t="s">
        <v>10</v>
      </c>
      <c r="E4" s="9">
        <f>[1]Sheet1!$H$142+[1]Sheet1!$H$135</f>
        <v>53.8777379619</v>
      </c>
      <c r="F4" s="9">
        <f>E4/E$47*100</f>
        <v>13.3440577318079</v>
      </c>
      <c r="G4" s="9">
        <v>56.426186</v>
      </c>
      <c r="H4" s="9">
        <f>G4/G$47*100</f>
        <v>13.9752398012462</v>
      </c>
      <c r="I4" s="16">
        <f>G4-E4</f>
        <v>2.5484480381</v>
      </c>
    </row>
    <row r="5" ht="14.25" spans="1:9">
      <c r="A5" s="7" t="s">
        <v>12</v>
      </c>
      <c r="B5" s="7"/>
      <c r="C5" s="8" t="s">
        <v>13</v>
      </c>
      <c r="D5" s="7" t="s">
        <v>12</v>
      </c>
      <c r="E5" s="9">
        <f>[1]Sheet1!$H$134+[1]Sheet1!$H$139</f>
        <v>37.5694300592</v>
      </c>
      <c r="F5" s="9">
        <f t="shared" ref="F5:F12" si="0">E5/E$47*100</f>
        <v>9.30493117613072</v>
      </c>
      <c r="G5" s="9">
        <v>28.397577</v>
      </c>
      <c r="H5" s="9">
        <f t="shared" ref="H5:H47" si="1">G5/G$47*100</f>
        <v>7.03331159666458</v>
      </c>
      <c r="I5" s="16">
        <f t="shared" ref="I5:I47" si="2">G5-E5</f>
        <v>-9.1718530592</v>
      </c>
    </row>
    <row r="6" ht="14.25" spans="1:9">
      <c r="A6" s="7" t="s">
        <v>14</v>
      </c>
      <c r="B6" s="7"/>
      <c r="C6" s="8" t="s">
        <v>15</v>
      </c>
      <c r="D6" s="7" t="s">
        <v>14</v>
      </c>
      <c r="E6" s="9">
        <f>[1]Sheet1!$H$133+[1]Sheet1!$H$140+[1]Sheet1!$H$143</f>
        <v>156.3450659721</v>
      </c>
      <c r="F6" s="9">
        <f t="shared" si="0"/>
        <v>38.7224420574291</v>
      </c>
      <c r="G6" s="9">
        <v>154.891996</v>
      </c>
      <c r="H6" s="9">
        <f t="shared" si="1"/>
        <v>38.362557189204</v>
      </c>
      <c r="I6" s="16">
        <f t="shared" si="2"/>
        <v>-1.4530699721</v>
      </c>
    </row>
    <row r="7" ht="14.25" spans="1:9">
      <c r="A7" s="7" t="s">
        <v>16</v>
      </c>
      <c r="B7" s="7"/>
      <c r="C7" s="8" t="s">
        <v>17</v>
      </c>
      <c r="D7" s="7" t="s">
        <v>16</v>
      </c>
      <c r="E7" s="9">
        <f>[1]Sheet1!$H$138</f>
        <v>4.3273189619</v>
      </c>
      <c r="F7" s="9">
        <f t="shared" si="0"/>
        <v>1.07175980722084</v>
      </c>
      <c r="G7" s="9">
        <v>4.327319</v>
      </c>
      <c r="H7" s="9">
        <f t="shared" si="1"/>
        <v>1.07175985138334</v>
      </c>
      <c r="I7" s="16">
        <f t="shared" si="2"/>
        <v>3.81000004878729e-8</v>
      </c>
    </row>
    <row r="8" ht="14.25" spans="1:9">
      <c r="A8" s="7" t="s">
        <v>18</v>
      </c>
      <c r="B8" s="7"/>
      <c r="C8" s="8" t="s">
        <v>19</v>
      </c>
      <c r="D8" s="7" t="s">
        <v>18</v>
      </c>
      <c r="E8" s="9">
        <v>0</v>
      </c>
      <c r="F8" s="9">
        <f t="shared" si="0"/>
        <v>0</v>
      </c>
      <c r="G8" s="9">
        <v>0</v>
      </c>
      <c r="H8" s="9">
        <f t="shared" si="1"/>
        <v>0</v>
      </c>
      <c r="I8" s="16">
        <f t="shared" si="2"/>
        <v>0</v>
      </c>
    </row>
    <row r="9" ht="14.25" spans="1:9">
      <c r="A9" s="7" t="s">
        <v>20</v>
      </c>
      <c r="B9" s="7"/>
      <c r="C9" s="8" t="s">
        <v>21</v>
      </c>
      <c r="D9" s="7" t="s">
        <v>22</v>
      </c>
      <c r="E9" s="9">
        <f>[1]Sheet1!$H$124</f>
        <v>3.5145419071</v>
      </c>
      <c r="F9" s="9">
        <f t="shared" si="0"/>
        <v>0.870456924943009</v>
      </c>
      <c r="G9" s="9">
        <v>10.397976</v>
      </c>
      <c r="H9" s="9">
        <f t="shared" si="1"/>
        <v>2.57529736366733</v>
      </c>
      <c r="I9" s="16">
        <f t="shared" si="2"/>
        <v>6.8834340929</v>
      </c>
    </row>
    <row r="10" ht="14.25" spans="1:9">
      <c r="A10" s="7"/>
      <c r="B10" s="7"/>
      <c r="C10" s="8" t="s">
        <v>23</v>
      </c>
      <c r="D10" s="7" t="s">
        <v>24</v>
      </c>
      <c r="E10" s="9">
        <f>0</f>
        <v>0</v>
      </c>
      <c r="F10" s="9">
        <f t="shared" si="0"/>
        <v>0</v>
      </c>
      <c r="G10" s="9">
        <v>0</v>
      </c>
      <c r="H10" s="9">
        <f t="shared" si="1"/>
        <v>0</v>
      </c>
      <c r="I10" s="16">
        <f t="shared" si="2"/>
        <v>0</v>
      </c>
    </row>
    <row r="11" ht="14.25" spans="1:9">
      <c r="A11" s="7"/>
      <c r="B11" s="7"/>
      <c r="C11" s="8" t="s">
        <v>25</v>
      </c>
      <c r="D11" s="7" t="s">
        <v>26</v>
      </c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16">
        <f t="shared" si="2"/>
        <v>0</v>
      </c>
    </row>
    <row r="12" ht="14.25" spans="1:9">
      <c r="A12" s="7"/>
      <c r="B12" s="7"/>
      <c r="C12" s="8"/>
      <c r="D12" s="7" t="s">
        <v>27</v>
      </c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16">
        <f t="shared" si="2"/>
        <v>0</v>
      </c>
    </row>
    <row r="13" ht="14.25" spans="1:9">
      <c r="A13" s="7"/>
      <c r="B13" s="7"/>
      <c r="C13" s="5" t="s">
        <v>28</v>
      </c>
      <c r="D13" s="5"/>
      <c r="E13" s="9">
        <f>SUM(E9:E12)</f>
        <v>3.5145419071</v>
      </c>
      <c r="F13" s="9">
        <f t="shared" ref="F13:F47" si="3">E13/E$47*100</f>
        <v>0.870456924943009</v>
      </c>
      <c r="G13" s="9">
        <f>SUM(G9:G12)</f>
        <v>10.397976</v>
      </c>
      <c r="H13" s="9">
        <f t="shared" si="1"/>
        <v>2.57529736366733</v>
      </c>
      <c r="I13" s="16">
        <f t="shared" si="2"/>
        <v>6.8834340929</v>
      </c>
    </row>
    <row r="14" ht="14.25" spans="1:9">
      <c r="A14" s="7" t="s">
        <v>29</v>
      </c>
      <c r="B14" s="7" t="s">
        <v>30</v>
      </c>
      <c r="C14" s="8" t="s">
        <v>31</v>
      </c>
      <c r="D14" s="7" t="s">
        <v>32</v>
      </c>
      <c r="E14" s="9">
        <f>[1]Sheet1!$H$113</f>
        <v>15.3499767314</v>
      </c>
      <c r="F14" s="9">
        <f t="shared" si="3"/>
        <v>3.80177385751713</v>
      </c>
      <c r="G14" s="9">
        <v>15.3499767314</v>
      </c>
      <c r="H14" s="9">
        <f t="shared" si="1"/>
        <v>3.80177398069867</v>
      </c>
      <c r="I14" s="16">
        <f t="shared" si="2"/>
        <v>0</v>
      </c>
    </row>
    <row r="15" ht="14.25" spans="1:9">
      <c r="A15" s="7"/>
      <c r="B15" s="7"/>
      <c r="C15" s="8"/>
      <c r="D15" s="7" t="s">
        <v>33</v>
      </c>
      <c r="E15" s="9">
        <f>[1]Sheet1!$H$116</f>
        <v>0.221718</v>
      </c>
      <c r="F15" s="9">
        <f t="shared" si="3"/>
        <v>0.054913548788429</v>
      </c>
      <c r="G15" s="9">
        <v>0.221718</v>
      </c>
      <c r="H15" s="9">
        <f t="shared" si="1"/>
        <v>0.0549135505676868</v>
      </c>
      <c r="I15" s="16">
        <f t="shared" si="2"/>
        <v>0</v>
      </c>
    </row>
    <row r="16" ht="14.25" spans="1:9">
      <c r="A16" s="7"/>
      <c r="B16" s="7"/>
      <c r="C16" s="8"/>
      <c r="D16" s="7" t="s">
        <v>34</v>
      </c>
      <c r="E16" s="9">
        <f>[1]Sheet1!$H$118</f>
        <v>0.186014</v>
      </c>
      <c r="F16" s="9">
        <f t="shared" si="3"/>
        <v>0.0460706341583941</v>
      </c>
      <c r="G16" s="9">
        <v>0.186014</v>
      </c>
      <c r="H16" s="9">
        <f t="shared" si="1"/>
        <v>0.046070635651132</v>
      </c>
      <c r="I16" s="16">
        <f t="shared" si="2"/>
        <v>0</v>
      </c>
    </row>
    <row r="17" ht="14.25" spans="1:9">
      <c r="A17" s="7"/>
      <c r="B17" s="7"/>
      <c r="C17" s="8"/>
      <c r="D17" s="7" t="s">
        <v>35</v>
      </c>
      <c r="E17" s="9">
        <f>[1]Sheet1!$H$121</f>
        <v>0.786297</v>
      </c>
      <c r="F17" s="9">
        <f t="shared" si="3"/>
        <v>0.19474448926878</v>
      </c>
      <c r="G17" s="9">
        <v>0.786297</v>
      </c>
      <c r="H17" s="9">
        <f t="shared" si="1"/>
        <v>0.19474449557871</v>
      </c>
      <c r="I17" s="16">
        <f t="shared" si="2"/>
        <v>0</v>
      </c>
    </row>
    <row r="18" ht="14.25" spans="1:9">
      <c r="A18" s="7"/>
      <c r="B18" s="7"/>
      <c r="C18" s="8"/>
      <c r="D18" s="7" t="s">
        <v>36</v>
      </c>
      <c r="E18" s="9">
        <f>[1]Sheet1!$H$120</f>
        <v>0.376611</v>
      </c>
      <c r="F18" s="9">
        <f t="shared" si="3"/>
        <v>0.0932763533982763</v>
      </c>
      <c r="G18" s="9">
        <v>0.376611</v>
      </c>
      <c r="H18" s="9">
        <f t="shared" si="1"/>
        <v>0.09327635642053</v>
      </c>
      <c r="I18" s="16">
        <f t="shared" si="2"/>
        <v>0</v>
      </c>
    </row>
    <row r="19" ht="14.25" spans="1:9">
      <c r="A19" s="7"/>
      <c r="B19" s="7"/>
      <c r="C19" s="8"/>
      <c r="D19" s="7" t="s">
        <v>37</v>
      </c>
      <c r="E19" s="9">
        <f>[1]Sheet1!$H$112</f>
        <v>7.7783091122</v>
      </c>
      <c r="F19" s="9">
        <f t="shared" si="3"/>
        <v>1.92647668175014</v>
      </c>
      <c r="G19" s="9">
        <v>7.7783091122</v>
      </c>
      <c r="H19" s="9">
        <f t="shared" si="1"/>
        <v>1.92647674417004</v>
      </c>
      <c r="I19" s="16">
        <f t="shared" si="2"/>
        <v>0</v>
      </c>
    </row>
    <row r="20" ht="14.25" spans="1:9">
      <c r="A20" s="7"/>
      <c r="B20" s="7"/>
      <c r="C20" s="8"/>
      <c r="D20" s="7" t="s">
        <v>38</v>
      </c>
      <c r="E20" s="9">
        <f>[1]Sheet1!$H$117</f>
        <v>0.339648</v>
      </c>
      <c r="F20" s="9">
        <f t="shared" si="3"/>
        <v>0.084121618537477</v>
      </c>
      <c r="G20" s="9">
        <v>0.339648</v>
      </c>
      <c r="H20" s="9">
        <f t="shared" si="1"/>
        <v>0.0841216212631075</v>
      </c>
      <c r="I20" s="16">
        <f t="shared" si="2"/>
        <v>0</v>
      </c>
    </row>
    <row r="21" ht="14.25" spans="1:9">
      <c r="A21" s="7"/>
      <c r="B21" s="7"/>
      <c r="C21" s="8"/>
      <c r="D21" s="7" t="s">
        <v>39</v>
      </c>
      <c r="E21" s="9">
        <v>0</v>
      </c>
      <c r="F21" s="9">
        <f t="shared" si="3"/>
        <v>0</v>
      </c>
      <c r="G21" s="9">
        <v>0</v>
      </c>
      <c r="H21" s="9">
        <f t="shared" si="1"/>
        <v>0</v>
      </c>
      <c r="I21" s="16">
        <f t="shared" si="2"/>
        <v>0</v>
      </c>
    </row>
    <row r="22" ht="14.25" spans="1:9">
      <c r="A22" s="7"/>
      <c r="B22" s="7"/>
      <c r="C22" s="8"/>
      <c r="D22" s="7" t="s">
        <v>40</v>
      </c>
      <c r="E22" s="9">
        <f>[1]Sheet1!$H$114</f>
        <v>87.2147029374</v>
      </c>
      <c r="F22" s="9">
        <f t="shared" si="3"/>
        <v>21.6007218395496</v>
      </c>
      <c r="G22" s="9">
        <v>87.2147029374</v>
      </c>
      <c r="H22" s="9">
        <f t="shared" si="1"/>
        <v>21.6007225394361</v>
      </c>
      <c r="I22" s="16">
        <f t="shared" si="2"/>
        <v>0</v>
      </c>
    </row>
    <row r="23" ht="14.25" spans="1:9">
      <c r="A23" s="7"/>
      <c r="B23" s="7"/>
      <c r="C23" s="8"/>
      <c r="D23" s="7" t="s">
        <v>41</v>
      </c>
      <c r="E23" s="9">
        <f>[1]Sheet1!$H$122</f>
        <v>1.791286</v>
      </c>
      <c r="F23" s="9">
        <f t="shared" si="3"/>
        <v>0.443653069011221</v>
      </c>
      <c r="G23" s="9">
        <v>1.791286</v>
      </c>
      <c r="H23" s="9">
        <f t="shared" si="1"/>
        <v>0.443653083386055</v>
      </c>
      <c r="I23" s="16">
        <f t="shared" si="2"/>
        <v>0</v>
      </c>
    </row>
    <row r="24" ht="14.25" spans="1:9">
      <c r="A24" s="7"/>
      <c r="B24" s="7"/>
      <c r="C24" s="8" t="s">
        <v>42</v>
      </c>
      <c r="D24" s="7" t="s">
        <v>43</v>
      </c>
      <c r="E24" s="9">
        <f>[1]Sheet1!$H$119+[1]Sheet1!$H$115</f>
        <v>4.724105</v>
      </c>
      <c r="F24" s="9">
        <f t="shared" si="3"/>
        <v>1.17003297160881</v>
      </c>
      <c r="G24" s="9">
        <v>4.724105</v>
      </c>
      <c r="H24" s="9">
        <f t="shared" si="1"/>
        <v>1.17003300951913</v>
      </c>
      <c r="I24" s="16">
        <f t="shared" si="2"/>
        <v>0</v>
      </c>
    </row>
    <row r="25" ht="14.25" spans="1:9">
      <c r="A25" s="7"/>
      <c r="B25" s="7"/>
      <c r="C25" s="8"/>
      <c r="D25" s="7" t="s">
        <v>44</v>
      </c>
      <c r="E25" s="9">
        <f>[1]Sheet1!$H$123</f>
        <v>0.696464</v>
      </c>
      <c r="F25" s="9">
        <f t="shared" si="3"/>
        <v>0.172495286099389</v>
      </c>
      <c r="G25" s="9">
        <v>0.696464</v>
      </c>
      <c r="H25" s="9">
        <f t="shared" si="1"/>
        <v>0.172495291688421</v>
      </c>
      <c r="I25" s="16">
        <f t="shared" si="2"/>
        <v>0</v>
      </c>
    </row>
    <row r="26" ht="14.25" spans="1:9">
      <c r="A26" s="7"/>
      <c r="B26" s="7"/>
      <c r="C26" s="5" t="s">
        <v>28</v>
      </c>
      <c r="D26" s="5"/>
      <c r="E26" s="9">
        <f>SUM(E14:E25)</f>
        <v>119.465131781</v>
      </c>
      <c r="F26" s="9">
        <f t="shared" si="3"/>
        <v>29.5882803496876</v>
      </c>
      <c r="G26" s="9">
        <f>SUM(G14:G25)</f>
        <v>119.465131781</v>
      </c>
      <c r="H26" s="9">
        <f t="shared" si="1"/>
        <v>29.5882813083796</v>
      </c>
      <c r="I26" s="16">
        <f t="shared" si="2"/>
        <v>0</v>
      </c>
    </row>
    <row r="27" ht="14.25" spans="1:9">
      <c r="A27" s="7"/>
      <c r="B27" s="7" t="s">
        <v>45</v>
      </c>
      <c r="C27" s="8" t="s">
        <v>31</v>
      </c>
      <c r="D27" s="7" t="s">
        <v>32</v>
      </c>
      <c r="E27" s="9">
        <f>[1]Sheet1!$H$127</f>
        <v>4.2743609684</v>
      </c>
      <c r="F27" s="9">
        <f t="shared" si="3"/>
        <v>1.05864354530345</v>
      </c>
      <c r="G27" s="9">
        <v>3.43767</v>
      </c>
      <c r="H27" s="9">
        <f t="shared" si="1"/>
        <v>0.851417861337463</v>
      </c>
      <c r="I27" s="16">
        <f t="shared" si="2"/>
        <v>-0.8366909684</v>
      </c>
    </row>
    <row r="28" ht="14.25" spans="1:9">
      <c r="A28" s="7"/>
      <c r="B28" s="7"/>
      <c r="C28" s="8" t="s">
        <v>46</v>
      </c>
      <c r="D28" s="7" t="s">
        <v>33</v>
      </c>
      <c r="E28" s="9">
        <f>0</f>
        <v>0</v>
      </c>
      <c r="F28" s="9">
        <f t="shared" si="3"/>
        <v>0</v>
      </c>
      <c r="G28" s="9">
        <v>0</v>
      </c>
      <c r="H28" s="9">
        <f t="shared" si="1"/>
        <v>0</v>
      </c>
      <c r="I28" s="16">
        <f t="shared" si="2"/>
        <v>0</v>
      </c>
    </row>
    <row r="29" ht="14.25" spans="1:9">
      <c r="A29" s="7"/>
      <c r="B29" s="7"/>
      <c r="C29" s="8" t="s">
        <v>47</v>
      </c>
      <c r="D29" s="7" t="s">
        <v>36</v>
      </c>
      <c r="E29" s="9">
        <f>[1]Sheet1!$H$128</f>
        <v>0.101509</v>
      </c>
      <c r="F29" s="9">
        <f t="shared" si="3"/>
        <v>0.02514103241038</v>
      </c>
      <c r="G29" s="9">
        <v>7.669065</v>
      </c>
      <c r="H29" s="9">
        <f t="shared" si="1"/>
        <v>1.89941993290746</v>
      </c>
      <c r="I29" s="16">
        <f t="shared" si="2"/>
        <v>7.567556</v>
      </c>
    </row>
    <row r="30" ht="14.25" spans="1:9">
      <c r="A30" s="7"/>
      <c r="B30" s="7"/>
      <c r="C30" s="8">
        <v>1001</v>
      </c>
      <c r="D30" s="7" t="s">
        <v>40</v>
      </c>
      <c r="E30" s="9">
        <f>[1]Sheet1!$H$125</f>
        <v>0.226073</v>
      </c>
      <c r="F30" s="9">
        <f t="shared" si="3"/>
        <v>0.055992164439723</v>
      </c>
      <c r="G30" s="9">
        <v>0</v>
      </c>
      <c r="H30" s="9">
        <f t="shared" si="1"/>
        <v>0</v>
      </c>
      <c r="I30" s="16">
        <f t="shared" si="2"/>
        <v>-0.226073</v>
      </c>
    </row>
    <row r="31" ht="14.25" spans="1:9">
      <c r="A31" s="7"/>
      <c r="B31" s="7"/>
      <c r="C31" s="8">
        <v>11</v>
      </c>
      <c r="D31" s="7" t="s">
        <v>41</v>
      </c>
      <c r="E31" s="9">
        <f>0</f>
        <v>0</v>
      </c>
      <c r="F31" s="9">
        <f t="shared" si="3"/>
        <v>0</v>
      </c>
      <c r="G31" s="9">
        <v>0</v>
      </c>
      <c r="H31" s="9">
        <f t="shared" si="1"/>
        <v>0</v>
      </c>
      <c r="I31" s="16">
        <f t="shared" si="2"/>
        <v>0</v>
      </c>
    </row>
    <row r="32" ht="14.25" spans="1:9">
      <c r="A32" s="7"/>
      <c r="B32" s="7"/>
      <c r="C32" s="8">
        <v>120803</v>
      </c>
      <c r="D32" s="7" t="s">
        <v>38</v>
      </c>
      <c r="E32" s="9">
        <f>0</f>
        <v>0</v>
      </c>
      <c r="F32" s="9">
        <f t="shared" si="3"/>
        <v>0</v>
      </c>
      <c r="G32" s="9">
        <v>0</v>
      </c>
      <c r="H32" s="9">
        <f t="shared" si="1"/>
        <v>0</v>
      </c>
      <c r="I32" s="16">
        <f t="shared" si="2"/>
        <v>0</v>
      </c>
    </row>
    <row r="33" ht="14.25" spans="1:9">
      <c r="A33" s="7"/>
      <c r="B33" s="7"/>
      <c r="C33" s="8" t="s">
        <v>21</v>
      </c>
      <c r="D33" s="7" t="s">
        <v>22</v>
      </c>
      <c r="E33" s="9">
        <f>[1]Sheet1!$H$129</f>
        <v>0.2426329984</v>
      </c>
      <c r="F33" s="9">
        <f t="shared" si="3"/>
        <v>0.0600936279206975</v>
      </c>
      <c r="G33" s="9">
        <v>0.13146</v>
      </c>
      <c r="H33" s="9">
        <f t="shared" si="1"/>
        <v>0.0325590856747224</v>
      </c>
      <c r="I33" s="16">
        <f t="shared" si="2"/>
        <v>-0.1111729984</v>
      </c>
    </row>
    <row r="34" ht="14.25" spans="1:9">
      <c r="A34" s="7"/>
      <c r="B34" s="7"/>
      <c r="C34" s="8"/>
      <c r="D34" s="7" t="s">
        <v>39</v>
      </c>
      <c r="E34" s="9">
        <f>0</f>
        <v>0</v>
      </c>
      <c r="F34" s="9">
        <f t="shared" si="3"/>
        <v>0</v>
      </c>
      <c r="G34" s="9">
        <v>0</v>
      </c>
      <c r="H34" s="9">
        <f t="shared" si="1"/>
        <v>0</v>
      </c>
      <c r="I34" s="16">
        <f t="shared" si="2"/>
        <v>0</v>
      </c>
    </row>
    <row r="35" ht="14.25" spans="1:9">
      <c r="A35" s="7"/>
      <c r="B35" s="7"/>
      <c r="C35" s="8" t="s">
        <v>42</v>
      </c>
      <c r="D35" s="7" t="s">
        <v>43</v>
      </c>
      <c r="E35" s="9">
        <f>[1]Sheet1!$H$126</f>
        <v>0.143071</v>
      </c>
      <c r="F35" s="9">
        <f t="shared" si="3"/>
        <v>0.0354348151196986</v>
      </c>
      <c r="G35" s="9">
        <v>0.013169</v>
      </c>
      <c r="H35" s="9">
        <f t="shared" si="1"/>
        <v>0.0032616050452641</v>
      </c>
      <c r="I35" s="16">
        <f t="shared" si="2"/>
        <v>-0.129902</v>
      </c>
    </row>
    <row r="36" ht="14.25" spans="1:9">
      <c r="A36" s="7"/>
      <c r="B36" s="7"/>
      <c r="C36" s="8"/>
      <c r="D36" s="7" t="s">
        <v>48</v>
      </c>
      <c r="E36" s="9">
        <f>[1]Sheet1!$H$130</f>
        <v>8.1355732472</v>
      </c>
      <c r="F36" s="9">
        <f t="shared" si="3"/>
        <v>2.01496134022477</v>
      </c>
      <c r="G36" s="9">
        <v>3.517529</v>
      </c>
      <c r="H36" s="9">
        <f t="shared" si="1"/>
        <v>0.871196775249662</v>
      </c>
      <c r="I36" s="16">
        <f t="shared" si="2"/>
        <v>-4.6180442472</v>
      </c>
    </row>
    <row r="37" ht="14.25" spans="1:9">
      <c r="A37" s="7"/>
      <c r="B37" s="7"/>
      <c r="C37" s="5" t="s">
        <v>28</v>
      </c>
      <c r="D37" s="5"/>
      <c r="E37" s="9">
        <f>SUM(E27:E36)</f>
        <v>13.123220214</v>
      </c>
      <c r="F37" s="9">
        <f t="shared" si="3"/>
        <v>3.25026652541871</v>
      </c>
      <c r="G37" s="9">
        <f>SUM(G27:G36)</f>
        <v>14.768893</v>
      </c>
      <c r="H37" s="9">
        <f t="shared" si="1"/>
        <v>3.65785526021457</v>
      </c>
      <c r="I37" s="16">
        <f t="shared" si="2"/>
        <v>1.645672786</v>
      </c>
    </row>
    <row r="38" ht="14.25" spans="1:9">
      <c r="A38" s="7" t="s">
        <v>49</v>
      </c>
      <c r="B38" s="7"/>
      <c r="C38" s="8">
        <v>1201</v>
      </c>
      <c r="D38" s="7" t="s">
        <v>50</v>
      </c>
      <c r="E38" s="9">
        <f>0</f>
        <v>0</v>
      </c>
      <c r="F38" s="9">
        <f t="shared" si="3"/>
        <v>0</v>
      </c>
      <c r="G38" s="9">
        <v>0</v>
      </c>
      <c r="H38" s="9">
        <f t="shared" si="1"/>
        <v>0</v>
      </c>
      <c r="I38" s="16">
        <f t="shared" si="2"/>
        <v>0</v>
      </c>
    </row>
    <row r="39" ht="14.25" spans="1:9">
      <c r="A39" s="7"/>
      <c r="B39" s="7"/>
      <c r="C39" s="8">
        <v>1202</v>
      </c>
      <c r="D39" s="7" t="s">
        <v>51</v>
      </c>
      <c r="E39" s="9">
        <f>[1]Sheet1!$H$131</f>
        <v>1.8189819955</v>
      </c>
      <c r="F39" s="9">
        <f t="shared" si="3"/>
        <v>0.450512617627631</v>
      </c>
      <c r="G39" s="9">
        <v>1.548826</v>
      </c>
      <c r="H39" s="9">
        <f t="shared" si="1"/>
        <v>0.383602300541896</v>
      </c>
      <c r="I39" s="16">
        <f t="shared" si="2"/>
        <v>-0.2701559955</v>
      </c>
    </row>
    <row r="40" ht="14.25" spans="1:9">
      <c r="A40" s="7"/>
      <c r="B40" s="7"/>
      <c r="C40" s="8"/>
      <c r="D40" s="7" t="s">
        <v>52</v>
      </c>
      <c r="E40" s="9">
        <f>[1]Sheet1!$H$141</f>
        <v>0.5076149791</v>
      </c>
      <c r="F40" s="9">
        <f t="shared" si="3"/>
        <v>0.125722493981297</v>
      </c>
      <c r="G40" s="9">
        <v>0.507615</v>
      </c>
      <c r="H40" s="9">
        <f t="shared" si="1"/>
        <v>0.125722503231205</v>
      </c>
      <c r="I40" s="16">
        <f t="shared" si="2"/>
        <v>2.08999999529169e-8</v>
      </c>
    </row>
    <row r="41" ht="14.25" spans="1:9">
      <c r="A41" s="7"/>
      <c r="B41" s="7"/>
      <c r="C41" s="5" t="s">
        <v>28</v>
      </c>
      <c r="D41" s="5"/>
      <c r="E41" s="9">
        <f>SUM(E38:E40)</f>
        <v>2.3265969746</v>
      </c>
      <c r="F41" s="9">
        <f t="shared" si="3"/>
        <v>0.576235111608928</v>
      </c>
      <c r="G41" s="9">
        <f>SUM(G38:G40)</f>
        <v>2.056441</v>
      </c>
      <c r="H41" s="9">
        <f t="shared" si="1"/>
        <v>0.509324803773101</v>
      </c>
      <c r="I41" s="16">
        <f t="shared" si="2"/>
        <v>-0.2701559746</v>
      </c>
    </row>
    <row r="42" ht="14.25" spans="1:9">
      <c r="A42" s="10" t="s">
        <v>53</v>
      </c>
      <c r="B42" s="10"/>
      <c r="C42" s="5"/>
      <c r="D42" s="7" t="s">
        <v>54</v>
      </c>
      <c r="E42" s="9">
        <f>0</f>
        <v>0</v>
      </c>
      <c r="F42" s="9">
        <f t="shared" si="3"/>
        <v>0</v>
      </c>
      <c r="G42" s="9">
        <v>0</v>
      </c>
      <c r="H42" s="9">
        <f t="shared" si="1"/>
        <v>0</v>
      </c>
      <c r="I42" s="16">
        <f t="shared" si="2"/>
        <v>0</v>
      </c>
    </row>
    <row r="43" ht="14.25" spans="1:9">
      <c r="A43" s="11"/>
      <c r="B43" s="11"/>
      <c r="C43" s="8">
        <v>15</v>
      </c>
      <c r="D43" s="7" t="s">
        <v>55</v>
      </c>
      <c r="E43" s="9">
        <f>[1]Sheet1!$H$111</f>
        <v>1.6936920153</v>
      </c>
      <c r="F43" s="9">
        <f t="shared" si="3"/>
        <v>0.419481679948174</v>
      </c>
      <c r="G43" s="9">
        <v>1.555587</v>
      </c>
      <c r="H43" s="9">
        <f t="shared" si="1"/>
        <v>0.385276817339756</v>
      </c>
      <c r="I43" s="16">
        <f t="shared" si="2"/>
        <v>-0.1381050153</v>
      </c>
    </row>
    <row r="44" ht="14.25" spans="1:9">
      <c r="A44" s="12"/>
      <c r="B44" s="12"/>
      <c r="C44" s="5" t="s">
        <v>28</v>
      </c>
      <c r="D44" s="5"/>
      <c r="E44" s="9">
        <f>SUM(E42:E43)</f>
        <v>1.6936920153</v>
      </c>
      <c r="F44" s="9">
        <f t="shared" si="3"/>
        <v>0.419481679948174</v>
      </c>
      <c r="G44" s="9">
        <f>SUM(G42:G43)</f>
        <v>1.555587</v>
      </c>
      <c r="H44" s="9">
        <f t="shared" si="1"/>
        <v>0.385276817339756</v>
      </c>
      <c r="I44" s="16">
        <f t="shared" si="2"/>
        <v>-0.1381050153</v>
      </c>
    </row>
    <row r="45" ht="14.25" spans="1:9">
      <c r="A45" s="7" t="s">
        <v>56</v>
      </c>
      <c r="B45" s="7"/>
      <c r="C45" s="8">
        <v>1705</v>
      </c>
      <c r="D45" s="7"/>
      <c r="E45" s="9">
        <f>[1]Sheet1!$H$132+[1]Sheet1!$H$136+[1]Sheet1!$H$137</f>
        <v>6.6538589728</v>
      </c>
      <c r="F45" s="9">
        <f t="shared" si="3"/>
        <v>1.64798081046274</v>
      </c>
      <c r="G45" s="9">
        <v>6.653592</v>
      </c>
      <c r="H45" s="9">
        <f t="shared" si="1"/>
        <v>1.64791474191882</v>
      </c>
      <c r="I45" s="16">
        <f t="shared" si="2"/>
        <v>-0.000266972800000431</v>
      </c>
    </row>
    <row r="46" ht="14.25" spans="1:9">
      <c r="A46" s="7" t="s">
        <v>57</v>
      </c>
      <c r="B46" s="7"/>
      <c r="C46" s="8">
        <v>2302</v>
      </c>
      <c r="D46" s="7" t="s">
        <v>58</v>
      </c>
      <c r="E46" s="9">
        <f>([1]Sheet1!$F$142+[1]Sheet1!$F$135)/10000</f>
        <v>4.8616850433</v>
      </c>
      <c r="F46" s="9">
        <f t="shared" si="3"/>
        <v>1.20410782534224</v>
      </c>
      <c r="G46" s="9">
        <v>4.817568</v>
      </c>
      <c r="H46" s="9">
        <f t="shared" si="1"/>
        <v>1.19318126620874</v>
      </c>
      <c r="I46" s="16">
        <f t="shared" si="2"/>
        <v>-0.0441170433</v>
      </c>
    </row>
    <row r="47" spans="1:9">
      <c r="A47" s="13" t="s">
        <v>59</v>
      </c>
      <c r="B47" s="13"/>
      <c r="C47" s="13"/>
      <c r="D47" s="13"/>
      <c r="E47" s="9">
        <v>403.7582798632</v>
      </c>
      <c r="F47" s="9">
        <f t="shared" si="3"/>
        <v>100</v>
      </c>
      <c r="G47" s="9">
        <f>G4+G5+G6+G7+G8+G13+G26+G37+G41+G44+G45+G46</f>
        <v>403.758266781</v>
      </c>
      <c r="H47" s="9">
        <f t="shared" si="1"/>
        <v>100</v>
      </c>
      <c r="I47" s="16">
        <f t="shared" si="2"/>
        <v>-1.3082200041481e-5</v>
      </c>
    </row>
  </sheetData>
  <mergeCells count="21">
    <mergeCell ref="A1:I1"/>
    <mergeCell ref="C2:D2"/>
    <mergeCell ref="E2:F2"/>
    <mergeCell ref="G2:H2"/>
    <mergeCell ref="C13:D13"/>
    <mergeCell ref="C26:D26"/>
    <mergeCell ref="C37:D37"/>
    <mergeCell ref="C41:D41"/>
    <mergeCell ref="C44:D44"/>
    <mergeCell ref="A47:D47"/>
    <mergeCell ref="A9:A13"/>
    <mergeCell ref="A14:A37"/>
    <mergeCell ref="A38:A41"/>
    <mergeCell ref="A42:A44"/>
    <mergeCell ref="B9:B13"/>
    <mergeCell ref="B14:B26"/>
    <mergeCell ref="B27:B37"/>
    <mergeCell ref="B38:B41"/>
    <mergeCell ref="B42:B44"/>
    <mergeCell ref="I2:I3"/>
    <mergeCell ref="A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</vt:lpstr>
      <vt:lpstr>大森村</vt:lpstr>
      <vt:lpstr>清明村</vt:lpstr>
      <vt:lpstr>沙坡村</vt:lpstr>
      <vt:lpstr>石河村</vt:lpstr>
      <vt:lpstr>塘坊村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走马</cp:lastModifiedBy>
  <dcterms:created xsi:type="dcterms:W3CDTF">2006-09-16T00:00:00Z</dcterms:created>
  <dcterms:modified xsi:type="dcterms:W3CDTF">2023-04-16T17:10:40Z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7055AE5A586E466683FF0AA38AF9A684_13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